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A1" lockStructure="1"/>
  <bookViews>
    <workbookView xWindow="720" yWindow="570" windowWidth="15600" windowHeight="5235" tabRatio="844" activeTab="3"/>
  </bookViews>
  <sheets>
    <sheet name="Instructions" sheetId="1" r:id="rId1"/>
    <sheet name="Cover sheet" sheetId="9" r:id="rId2"/>
    <sheet name="Baseline" sheetId="2" state="hidden" r:id="rId3"/>
    <sheet name="Tracker" sheetId="4" r:id="rId4"/>
    <sheet name="Validation" sheetId="14" r:id="rId5"/>
    <sheet name="Questions 2" sheetId="3" state="hidden" r:id="rId6"/>
    <sheet name="Validation 2" sheetId="12" state="hidden" r:id="rId7"/>
    <sheet name="Backsheet" sheetId="10" state="hidden" r:id="rId8"/>
  </sheets>
  <definedNames>
    <definedName name="_xlnm.Print_Area" localSheetId="2">Baseline!$A$1:$F$43</definedName>
    <definedName name="_xlnm.Print_Area" localSheetId="1">'Cover sheet'!$A$1:$K$62</definedName>
    <definedName name="_xlnm.Print_Area" localSheetId="0">Instructions!$A$1:$D$66</definedName>
    <definedName name="_xlnm.Print_Area" localSheetId="3">Tracker!$A$1:$V$68</definedName>
    <definedName name="_xlnm.Print_Area" localSheetId="4">Validation!$A$1:$W$75</definedName>
    <definedName name="_xlnm.Print_Titles" localSheetId="3">Tracker!$1:$42</definedName>
  </definedNames>
  <calcPr calcId="145621"/>
</workbook>
</file>

<file path=xl/calcChain.xml><?xml version="1.0" encoding="utf-8"?>
<calcChain xmlns="http://schemas.openxmlformats.org/spreadsheetml/2006/main">
  <c r="AN5" i="10" l="1"/>
  <c r="Q45" i="12" s="1"/>
  <c r="AN6" i="10"/>
  <c r="Q46" i="12" s="1"/>
  <c r="AN7" i="10"/>
  <c r="Q47" i="12" s="1"/>
  <c r="AN8" i="10"/>
  <c r="Q48" i="12" s="1"/>
  <c r="AN9" i="10"/>
  <c r="Q49" i="12" s="1"/>
  <c r="AN10" i="10"/>
  <c r="Q50" i="12" s="1"/>
  <c r="AN11" i="10"/>
  <c r="Q51" i="12" s="1"/>
  <c r="AN12" i="10"/>
  <c r="Q52" i="12" s="1"/>
  <c r="AN13" i="10"/>
  <c r="Q53" i="12" s="1"/>
  <c r="AN14" i="10"/>
  <c r="Q54" i="12" s="1"/>
  <c r="AN15" i="10"/>
  <c r="Q55" i="12" s="1"/>
  <c r="AN16" i="10"/>
  <c r="Q56" i="12" s="1"/>
  <c r="AN17" i="10"/>
  <c r="Q57" i="12" s="1"/>
  <c r="AN18" i="10"/>
  <c r="Q58" i="12" s="1"/>
  <c r="AN19" i="10"/>
  <c r="Q59" i="12" s="1"/>
  <c r="AN20" i="10"/>
  <c r="Q60" i="12" s="1"/>
  <c r="AN21" i="10"/>
  <c r="Q61" i="12" s="1"/>
  <c r="AN22" i="10"/>
  <c r="Q62" i="12" s="1"/>
  <c r="AN23" i="10"/>
  <c r="Q63" i="12" s="1"/>
  <c r="AO5" i="10"/>
  <c r="R45" i="12" s="1"/>
  <c r="AO6" i="10"/>
  <c r="R46" i="12" s="1"/>
  <c r="AO7" i="10"/>
  <c r="R47" i="12" s="1"/>
  <c r="AO8" i="10"/>
  <c r="R48" i="12" s="1"/>
  <c r="AO9" i="10"/>
  <c r="R49" i="12" s="1"/>
  <c r="AO10" i="10"/>
  <c r="R50" i="12" s="1"/>
  <c r="AO11" i="10"/>
  <c r="R51" i="12" s="1"/>
  <c r="AO12" i="10"/>
  <c r="R52" i="12" s="1"/>
  <c r="AO13" i="10"/>
  <c r="R53" i="12" s="1"/>
  <c r="AO14" i="10"/>
  <c r="R54" i="12" s="1"/>
  <c r="AO15" i="10"/>
  <c r="R55" i="12" s="1"/>
  <c r="AO16" i="10"/>
  <c r="R56" i="12" s="1"/>
  <c r="AO17" i="10"/>
  <c r="R57" i="12" s="1"/>
  <c r="AO18" i="10"/>
  <c r="R58" i="12" s="1"/>
  <c r="AO19" i="10"/>
  <c r="R59" i="12" s="1"/>
  <c r="AO20" i="10"/>
  <c r="R60" i="12" s="1"/>
  <c r="AO21" i="10"/>
  <c r="R61" i="12" s="1"/>
  <c r="AO22" i="10"/>
  <c r="R62" i="12" s="1"/>
  <c r="AO23" i="10"/>
  <c r="R63" i="12" s="1"/>
  <c r="AP5" i="10"/>
  <c r="S45" i="12" s="1"/>
  <c r="AP6" i="10"/>
  <c r="S46" i="12" s="1"/>
  <c r="AP7" i="10"/>
  <c r="S47" i="12" s="1"/>
  <c r="AP8" i="10"/>
  <c r="S48" i="12" s="1"/>
  <c r="AP9" i="10"/>
  <c r="S49" i="12" s="1"/>
  <c r="AP10" i="10"/>
  <c r="S50" i="12" s="1"/>
  <c r="AP11" i="10"/>
  <c r="S51" i="12" s="1"/>
  <c r="AP12" i="10"/>
  <c r="S52" i="12" s="1"/>
  <c r="AP13" i="10"/>
  <c r="S53" i="12" s="1"/>
  <c r="AP14" i="10"/>
  <c r="S54" i="12" s="1"/>
  <c r="AP15" i="10"/>
  <c r="S55" i="12" s="1"/>
  <c r="AP16" i="10"/>
  <c r="S56" i="12" s="1"/>
  <c r="AP17" i="10"/>
  <c r="S57" i="12" s="1"/>
  <c r="AP18" i="10"/>
  <c r="S58" i="12" s="1"/>
  <c r="AP19" i="10"/>
  <c r="S59" i="12" s="1"/>
  <c r="AP20" i="10"/>
  <c r="S60" i="12" s="1"/>
  <c r="AP21" i="10"/>
  <c r="S61" i="12" s="1"/>
  <c r="AP22" i="10"/>
  <c r="S62" i="12" s="1"/>
  <c r="AP23" i="10"/>
  <c r="S63" i="12" s="1"/>
  <c r="AQ5" i="10"/>
  <c r="T45" i="12" s="1"/>
  <c r="AQ6" i="10"/>
  <c r="T46" i="12" s="1"/>
  <c r="AQ7" i="10"/>
  <c r="T47" i="12" s="1"/>
  <c r="AQ8" i="10"/>
  <c r="T48" i="12" s="1"/>
  <c r="AQ9" i="10"/>
  <c r="T49" i="12" s="1"/>
  <c r="AQ10" i="10"/>
  <c r="T50" i="12" s="1"/>
  <c r="AQ11" i="10"/>
  <c r="T51" i="12" s="1"/>
  <c r="AQ12" i="10"/>
  <c r="T52" i="12" s="1"/>
  <c r="AQ13" i="10"/>
  <c r="T53" i="12" s="1"/>
  <c r="AQ14" i="10"/>
  <c r="T54" i="12" s="1"/>
  <c r="AQ15" i="10"/>
  <c r="T55" i="12" s="1"/>
  <c r="AQ16" i="10"/>
  <c r="T56" i="12" s="1"/>
  <c r="AQ17" i="10"/>
  <c r="T57" i="12" s="1"/>
  <c r="AQ18" i="10"/>
  <c r="T58" i="12" s="1"/>
  <c r="AQ19" i="10"/>
  <c r="T59" i="12" s="1"/>
  <c r="AQ20" i="10"/>
  <c r="T60" i="12" s="1"/>
  <c r="AQ21" i="10"/>
  <c r="T61" i="12" s="1"/>
  <c r="AQ22" i="10"/>
  <c r="T62" i="12" s="1"/>
  <c r="AQ23" i="10"/>
  <c r="T63" i="12" s="1"/>
  <c r="AQ4" i="10"/>
  <c r="T44" i="12" s="1"/>
  <c r="AP4" i="10"/>
  <c r="S44" i="12" s="1"/>
  <c r="AO4" i="10"/>
  <c r="R44" i="12" s="1"/>
  <c r="AN4" i="10"/>
  <c r="Q44" i="12" s="1"/>
  <c r="AF5" i="10"/>
  <c r="I45" i="12" s="1"/>
  <c r="AF6" i="10"/>
  <c r="I46" i="12" s="1"/>
  <c r="AF7" i="10"/>
  <c r="I47" i="12" s="1"/>
  <c r="AF8" i="10"/>
  <c r="I48" i="12" s="1"/>
  <c r="AF9" i="10"/>
  <c r="I49" i="12" s="1"/>
  <c r="AF10" i="10"/>
  <c r="I50" i="12" s="1"/>
  <c r="AF11" i="10"/>
  <c r="I51" i="12" s="1"/>
  <c r="AF12" i="10"/>
  <c r="I52" i="12" s="1"/>
  <c r="AF13" i="10"/>
  <c r="I53" i="12" s="1"/>
  <c r="AF14" i="10"/>
  <c r="I54" i="12" s="1"/>
  <c r="AF15" i="10"/>
  <c r="I55" i="12" s="1"/>
  <c r="AF16" i="10"/>
  <c r="I56" i="12" s="1"/>
  <c r="AF17" i="10"/>
  <c r="I57" i="12" s="1"/>
  <c r="AF18" i="10"/>
  <c r="I58" i="12" s="1"/>
  <c r="AF19" i="10"/>
  <c r="I59" i="12" s="1"/>
  <c r="AF20" i="10"/>
  <c r="I60" i="12" s="1"/>
  <c r="AF21" i="10"/>
  <c r="I61" i="12" s="1"/>
  <c r="AF22" i="10"/>
  <c r="I62" i="12" s="1"/>
  <c r="AF23" i="10"/>
  <c r="I63" i="12" s="1"/>
  <c r="I71" i="14" s="1"/>
  <c r="AF4" i="10"/>
  <c r="I44" i="12" s="1"/>
  <c r="AG5" i="10"/>
  <c r="J45" i="12" s="1"/>
  <c r="AG6" i="10"/>
  <c r="J46" i="12" s="1"/>
  <c r="AG7" i="10"/>
  <c r="J47" i="12" s="1"/>
  <c r="AG8" i="10"/>
  <c r="J48" i="12" s="1"/>
  <c r="AG9" i="10"/>
  <c r="J49" i="12" s="1"/>
  <c r="AG10" i="10"/>
  <c r="J50" i="12" s="1"/>
  <c r="AG11" i="10"/>
  <c r="J51" i="12" s="1"/>
  <c r="AG12" i="10"/>
  <c r="J52" i="12" s="1"/>
  <c r="AG13" i="10"/>
  <c r="J53" i="12" s="1"/>
  <c r="AG14" i="10"/>
  <c r="J54" i="12" s="1"/>
  <c r="AG15" i="10"/>
  <c r="J55" i="12" s="1"/>
  <c r="AG16" i="10"/>
  <c r="J56" i="12" s="1"/>
  <c r="AG17" i="10"/>
  <c r="J57" i="12" s="1"/>
  <c r="AG18" i="10"/>
  <c r="J58" i="12" s="1"/>
  <c r="AG19" i="10"/>
  <c r="J59" i="12" s="1"/>
  <c r="AG20" i="10"/>
  <c r="J60" i="12" s="1"/>
  <c r="AG21" i="10"/>
  <c r="J61" i="12" s="1"/>
  <c r="AG22" i="10"/>
  <c r="J62" i="12" s="1"/>
  <c r="AG23" i="10"/>
  <c r="J63" i="12" s="1"/>
  <c r="AG4" i="10"/>
  <c r="J44" i="12" s="1"/>
  <c r="AH5" i="10"/>
  <c r="K45" i="12" s="1"/>
  <c r="AH6" i="10"/>
  <c r="K46" i="12" s="1"/>
  <c r="AH7" i="10"/>
  <c r="K47" i="12" s="1"/>
  <c r="AH8" i="10"/>
  <c r="K48" i="12" s="1"/>
  <c r="AH9" i="10"/>
  <c r="K49" i="12" s="1"/>
  <c r="AH10" i="10"/>
  <c r="K50" i="12" s="1"/>
  <c r="AH11" i="10"/>
  <c r="K51" i="12" s="1"/>
  <c r="AH12" i="10"/>
  <c r="K52" i="12" s="1"/>
  <c r="AH13" i="10"/>
  <c r="K53" i="12" s="1"/>
  <c r="AH14" i="10"/>
  <c r="K54" i="12" s="1"/>
  <c r="AH15" i="10"/>
  <c r="K55" i="12" s="1"/>
  <c r="AH16" i="10"/>
  <c r="K56" i="12" s="1"/>
  <c r="AH17" i="10"/>
  <c r="K57" i="12" s="1"/>
  <c r="AH18" i="10"/>
  <c r="K58" i="12" s="1"/>
  <c r="AH19" i="10"/>
  <c r="K59" i="12" s="1"/>
  <c r="AH20" i="10"/>
  <c r="K60" i="12" s="1"/>
  <c r="AH21" i="10"/>
  <c r="K61" i="12" s="1"/>
  <c r="AH22" i="10"/>
  <c r="K62" i="12" s="1"/>
  <c r="AH23" i="10"/>
  <c r="K63" i="12" s="1"/>
  <c r="AH4" i="10"/>
  <c r="K44" i="12" s="1"/>
  <c r="AI5" i="10"/>
  <c r="L45" i="12" s="1"/>
  <c r="AI6" i="10"/>
  <c r="L46" i="12" s="1"/>
  <c r="AI7" i="10"/>
  <c r="L47" i="12" s="1"/>
  <c r="AI8" i="10"/>
  <c r="L48" i="12" s="1"/>
  <c r="AI9" i="10"/>
  <c r="AI10" i="10"/>
  <c r="L50" i="12" s="1"/>
  <c r="AI11" i="10"/>
  <c r="L51" i="12" s="1"/>
  <c r="AI12" i="10"/>
  <c r="L52" i="12" s="1"/>
  <c r="AI13" i="10"/>
  <c r="L53" i="12" s="1"/>
  <c r="AI14" i="10"/>
  <c r="L54" i="12" s="1"/>
  <c r="AI15" i="10"/>
  <c r="AI16" i="10"/>
  <c r="L56" i="12" s="1"/>
  <c r="AI17" i="10"/>
  <c r="AI18" i="10"/>
  <c r="L58" i="12" s="1"/>
  <c r="AI19" i="10"/>
  <c r="L59" i="12" s="1"/>
  <c r="AI20" i="10"/>
  <c r="L60" i="12" s="1"/>
  <c r="AI21" i="10"/>
  <c r="AI22" i="10"/>
  <c r="AI23" i="10"/>
  <c r="L63" i="12" s="1"/>
  <c r="AI4" i="10"/>
  <c r="L44" i="12" s="1"/>
  <c r="L49" i="12"/>
  <c r="L55" i="12"/>
  <c r="L57" i="12"/>
  <c r="L61" i="12"/>
  <c r="L62" i="12"/>
  <c r="B6" i="4" l="1"/>
  <c r="R4" i="10" l="1"/>
  <c r="S6" i="12" l="1"/>
  <c r="S8" i="14" s="1"/>
  <c r="Q4" i="10"/>
  <c r="R6" i="12" s="1"/>
  <c r="R8" i="14" s="1"/>
  <c r="P4" i="10"/>
  <c r="Q6" i="12" s="1"/>
  <c r="Q8" i="14" s="1"/>
  <c r="O4" i="10"/>
  <c r="P6" i="12" s="1"/>
  <c r="P8" i="14" s="1"/>
  <c r="C14" i="12" l="1"/>
  <c r="D14" i="12"/>
  <c r="D16" i="14" s="1"/>
  <c r="E14" i="12"/>
  <c r="E16" i="14" s="1"/>
  <c r="F14" i="12" l="1"/>
  <c r="C16" i="14"/>
  <c r="Z4" i="10"/>
  <c r="Z5" i="10"/>
  <c r="Z6" i="10"/>
  <c r="Z7" i="10"/>
  <c r="Z8" i="10"/>
  <c r="Z9" i="10"/>
  <c r="AA46" i="4"/>
  <c r="C59" i="9" l="1"/>
  <c r="AD5" i="10" l="1"/>
  <c r="G45" i="12" s="1"/>
  <c r="AE5" i="10"/>
  <c r="H45" i="12" s="1"/>
  <c r="H53" i="14" s="1"/>
  <c r="I53" i="14"/>
  <c r="J53" i="14"/>
  <c r="K53" i="14"/>
  <c r="L53" i="14"/>
  <c r="AJ5" i="10"/>
  <c r="M45" i="12" s="1"/>
  <c r="M53" i="14" s="1"/>
  <c r="AK5" i="10"/>
  <c r="N45" i="12" s="1"/>
  <c r="N53" i="14" s="1"/>
  <c r="AL5" i="10"/>
  <c r="O45" i="12" s="1"/>
  <c r="O53" i="14" s="1"/>
  <c r="AM5" i="10"/>
  <c r="P45" i="12" s="1"/>
  <c r="P53" i="14" s="1"/>
  <c r="Q53" i="14"/>
  <c r="R53" i="14"/>
  <c r="S53" i="14"/>
  <c r="T53" i="14"/>
  <c r="AR5" i="10"/>
  <c r="U45" i="12" s="1"/>
  <c r="U53" i="14" s="1"/>
  <c r="AS5" i="10"/>
  <c r="V45" i="12" s="1"/>
  <c r="V53" i="14" s="1"/>
  <c r="AD6" i="10"/>
  <c r="G46" i="12" s="1"/>
  <c r="G54" i="14" s="1"/>
  <c r="AE6" i="10"/>
  <c r="H46" i="12" s="1"/>
  <c r="H54" i="14" s="1"/>
  <c r="I54" i="14"/>
  <c r="J54" i="14"/>
  <c r="K54" i="14"/>
  <c r="L54" i="14"/>
  <c r="AJ6" i="10"/>
  <c r="M46" i="12" s="1"/>
  <c r="M54" i="14" s="1"/>
  <c r="AK6" i="10"/>
  <c r="N46" i="12" s="1"/>
  <c r="N54" i="14" s="1"/>
  <c r="AL6" i="10"/>
  <c r="O46" i="12" s="1"/>
  <c r="O54" i="14" s="1"/>
  <c r="AM6" i="10"/>
  <c r="P46" i="12" s="1"/>
  <c r="P54" i="14" s="1"/>
  <c r="Q54" i="14"/>
  <c r="R54" i="14"/>
  <c r="S54" i="14"/>
  <c r="T54" i="14"/>
  <c r="AR6" i="10"/>
  <c r="U46" i="12" s="1"/>
  <c r="U54" i="14" s="1"/>
  <c r="AS6" i="10"/>
  <c r="V46" i="12" s="1"/>
  <c r="V54" i="14" s="1"/>
  <c r="AD7" i="10"/>
  <c r="G47" i="12" s="1"/>
  <c r="G55" i="14" s="1"/>
  <c r="AE7" i="10"/>
  <c r="H47" i="12" s="1"/>
  <c r="H55" i="14" s="1"/>
  <c r="I55" i="14"/>
  <c r="J55" i="14"/>
  <c r="K55" i="14"/>
  <c r="L55" i="14"/>
  <c r="AJ7" i="10"/>
  <c r="M47" i="12" s="1"/>
  <c r="M55" i="14" s="1"/>
  <c r="AK7" i="10"/>
  <c r="N47" i="12" s="1"/>
  <c r="N55" i="14" s="1"/>
  <c r="AL7" i="10"/>
  <c r="O47" i="12" s="1"/>
  <c r="O55" i="14" s="1"/>
  <c r="AM7" i="10"/>
  <c r="P47" i="12" s="1"/>
  <c r="P55" i="14" s="1"/>
  <c r="Q55" i="14"/>
  <c r="R55" i="14"/>
  <c r="S55" i="14"/>
  <c r="T55" i="14"/>
  <c r="AR7" i="10"/>
  <c r="U47" i="12" s="1"/>
  <c r="U55" i="14" s="1"/>
  <c r="AS7" i="10"/>
  <c r="V47" i="12" s="1"/>
  <c r="V55" i="14" s="1"/>
  <c r="AD8" i="10"/>
  <c r="G48" i="12" s="1"/>
  <c r="G56" i="14" s="1"/>
  <c r="AE8" i="10"/>
  <c r="H48" i="12" s="1"/>
  <c r="H56" i="14" s="1"/>
  <c r="I56" i="14"/>
  <c r="J56" i="14"/>
  <c r="K56" i="14"/>
  <c r="L56" i="14"/>
  <c r="AJ8" i="10"/>
  <c r="M48" i="12" s="1"/>
  <c r="M56" i="14" s="1"/>
  <c r="AK8" i="10"/>
  <c r="N48" i="12" s="1"/>
  <c r="N56" i="14" s="1"/>
  <c r="AL8" i="10"/>
  <c r="O48" i="12" s="1"/>
  <c r="O56" i="14" s="1"/>
  <c r="AM8" i="10"/>
  <c r="P48" i="12" s="1"/>
  <c r="P56" i="14" s="1"/>
  <c r="Q56" i="14"/>
  <c r="R56" i="14"/>
  <c r="S56" i="14"/>
  <c r="T56" i="14"/>
  <c r="AR8" i="10"/>
  <c r="U48" i="12" s="1"/>
  <c r="U56" i="14" s="1"/>
  <c r="AS8" i="10"/>
  <c r="V48" i="12" s="1"/>
  <c r="V56" i="14" s="1"/>
  <c r="AD9" i="10"/>
  <c r="G49" i="12" s="1"/>
  <c r="G57" i="14" s="1"/>
  <c r="AE9" i="10"/>
  <c r="H49" i="12" s="1"/>
  <c r="H57" i="14" s="1"/>
  <c r="I57" i="14"/>
  <c r="J57" i="14"/>
  <c r="K57" i="14"/>
  <c r="L57" i="14"/>
  <c r="AJ9" i="10"/>
  <c r="M49" i="12" s="1"/>
  <c r="M57" i="14" s="1"/>
  <c r="AK9" i="10"/>
  <c r="N49" i="12" s="1"/>
  <c r="N57" i="14" s="1"/>
  <c r="AL9" i="10"/>
  <c r="O49" i="12" s="1"/>
  <c r="O57" i="14" s="1"/>
  <c r="AM9" i="10"/>
  <c r="P49" i="12" s="1"/>
  <c r="P57" i="14" s="1"/>
  <c r="Q57" i="14"/>
  <c r="R57" i="14"/>
  <c r="S57" i="14"/>
  <c r="T57" i="14"/>
  <c r="AR9" i="10"/>
  <c r="U49" i="12" s="1"/>
  <c r="U57" i="14" s="1"/>
  <c r="AS9" i="10"/>
  <c r="V49" i="12" s="1"/>
  <c r="V57" i="14" s="1"/>
  <c r="AD10" i="10"/>
  <c r="G50" i="12" s="1"/>
  <c r="G58" i="14" s="1"/>
  <c r="AE10" i="10"/>
  <c r="H50" i="12" s="1"/>
  <c r="H58" i="14" s="1"/>
  <c r="I58" i="14"/>
  <c r="J58" i="14"/>
  <c r="K58" i="14"/>
  <c r="L58" i="14"/>
  <c r="AJ10" i="10"/>
  <c r="M50" i="12" s="1"/>
  <c r="M58" i="14" s="1"/>
  <c r="AK10" i="10"/>
  <c r="N50" i="12" s="1"/>
  <c r="N58" i="14" s="1"/>
  <c r="AL10" i="10"/>
  <c r="O50" i="12" s="1"/>
  <c r="O58" i="14" s="1"/>
  <c r="AM10" i="10"/>
  <c r="P50" i="12" s="1"/>
  <c r="P58" i="14" s="1"/>
  <c r="Q58" i="14"/>
  <c r="R58" i="14"/>
  <c r="S58" i="14"/>
  <c r="T58" i="14"/>
  <c r="AR10" i="10"/>
  <c r="U50" i="12" s="1"/>
  <c r="U58" i="14" s="1"/>
  <c r="AS10" i="10"/>
  <c r="V50" i="12" s="1"/>
  <c r="V58" i="14" s="1"/>
  <c r="AD11" i="10"/>
  <c r="G51" i="12" s="1"/>
  <c r="G59" i="14" s="1"/>
  <c r="AE11" i="10"/>
  <c r="H51" i="12" s="1"/>
  <c r="H59" i="14" s="1"/>
  <c r="I59" i="14"/>
  <c r="J59" i="14"/>
  <c r="K59" i="14"/>
  <c r="L59" i="14"/>
  <c r="AJ11" i="10"/>
  <c r="M51" i="12" s="1"/>
  <c r="M59" i="14" s="1"/>
  <c r="AK11" i="10"/>
  <c r="N51" i="12" s="1"/>
  <c r="N59" i="14" s="1"/>
  <c r="AL11" i="10"/>
  <c r="O51" i="12" s="1"/>
  <c r="O59" i="14" s="1"/>
  <c r="AM11" i="10"/>
  <c r="P51" i="12" s="1"/>
  <c r="P59" i="14" s="1"/>
  <c r="Q59" i="14"/>
  <c r="R59" i="14"/>
  <c r="S59" i="14"/>
  <c r="T59" i="14"/>
  <c r="AR11" i="10"/>
  <c r="U51" i="12" s="1"/>
  <c r="U59" i="14" s="1"/>
  <c r="AS11" i="10"/>
  <c r="V51" i="12" s="1"/>
  <c r="V59" i="14" s="1"/>
  <c r="AD12" i="10"/>
  <c r="G52" i="12" s="1"/>
  <c r="G60" i="14" s="1"/>
  <c r="AE12" i="10"/>
  <c r="H52" i="12" s="1"/>
  <c r="H60" i="14" s="1"/>
  <c r="I60" i="14"/>
  <c r="J60" i="14"/>
  <c r="K60" i="14"/>
  <c r="L60" i="14"/>
  <c r="AJ12" i="10"/>
  <c r="M52" i="12" s="1"/>
  <c r="M60" i="14" s="1"/>
  <c r="AK12" i="10"/>
  <c r="N52" i="12" s="1"/>
  <c r="N60" i="14" s="1"/>
  <c r="AL12" i="10"/>
  <c r="O52" i="12" s="1"/>
  <c r="O60" i="14" s="1"/>
  <c r="AM12" i="10"/>
  <c r="P52" i="12" s="1"/>
  <c r="P60" i="14" s="1"/>
  <c r="Q60" i="14"/>
  <c r="R60" i="14"/>
  <c r="S60" i="14"/>
  <c r="T60" i="14"/>
  <c r="AR12" i="10"/>
  <c r="U52" i="12" s="1"/>
  <c r="U60" i="14" s="1"/>
  <c r="AS12" i="10"/>
  <c r="V52" i="12" s="1"/>
  <c r="V60" i="14" s="1"/>
  <c r="AD13" i="10"/>
  <c r="G53" i="12" s="1"/>
  <c r="G61" i="14" s="1"/>
  <c r="AE13" i="10"/>
  <c r="H53" i="12" s="1"/>
  <c r="H61" i="14" s="1"/>
  <c r="I61" i="14"/>
  <c r="J61" i="14"/>
  <c r="K61" i="14"/>
  <c r="L61" i="14"/>
  <c r="AJ13" i="10"/>
  <c r="M53" i="12" s="1"/>
  <c r="M61" i="14" s="1"/>
  <c r="AK13" i="10"/>
  <c r="N53" i="12" s="1"/>
  <c r="N61" i="14" s="1"/>
  <c r="AL13" i="10"/>
  <c r="O53" i="12" s="1"/>
  <c r="O61" i="14" s="1"/>
  <c r="AM13" i="10"/>
  <c r="P53" i="12" s="1"/>
  <c r="P61" i="14" s="1"/>
  <c r="Q61" i="14"/>
  <c r="R61" i="14"/>
  <c r="S61" i="14"/>
  <c r="T61" i="14"/>
  <c r="AR13" i="10"/>
  <c r="U53" i="12" s="1"/>
  <c r="U61" i="14" s="1"/>
  <c r="AS13" i="10"/>
  <c r="V53" i="12" s="1"/>
  <c r="V61" i="14" s="1"/>
  <c r="AD14" i="10"/>
  <c r="G54" i="12" s="1"/>
  <c r="G62" i="14" s="1"/>
  <c r="AE14" i="10"/>
  <c r="H54" i="12" s="1"/>
  <c r="H62" i="14" s="1"/>
  <c r="I62" i="14"/>
  <c r="J62" i="14"/>
  <c r="K62" i="14"/>
  <c r="L62" i="14"/>
  <c r="AJ14" i="10"/>
  <c r="M54" i="12" s="1"/>
  <c r="M62" i="14" s="1"/>
  <c r="AK14" i="10"/>
  <c r="N54" i="12" s="1"/>
  <c r="N62" i="14" s="1"/>
  <c r="AL14" i="10"/>
  <c r="O54" i="12" s="1"/>
  <c r="O62" i="14" s="1"/>
  <c r="AM14" i="10"/>
  <c r="P54" i="12" s="1"/>
  <c r="P62" i="14" s="1"/>
  <c r="Q62" i="14"/>
  <c r="R62" i="14"/>
  <c r="S62" i="14"/>
  <c r="T62" i="14"/>
  <c r="AR14" i="10"/>
  <c r="U54" i="12" s="1"/>
  <c r="U62" i="14" s="1"/>
  <c r="AS14" i="10"/>
  <c r="V54" i="12" s="1"/>
  <c r="V62" i="14" s="1"/>
  <c r="AD15" i="10"/>
  <c r="G55" i="12" s="1"/>
  <c r="G63" i="14" s="1"/>
  <c r="AE15" i="10"/>
  <c r="H55" i="12" s="1"/>
  <c r="H63" i="14" s="1"/>
  <c r="I63" i="14"/>
  <c r="J63" i="14"/>
  <c r="K63" i="14"/>
  <c r="L63" i="14"/>
  <c r="AJ15" i="10"/>
  <c r="M55" i="12" s="1"/>
  <c r="M63" i="14" s="1"/>
  <c r="AK15" i="10"/>
  <c r="N55" i="12" s="1"/>
  <c r="N63" i="14" s="1"/>
  <c r="AL15" i="10"/>
  <c r="O55" i="12" s="1"/>
  <c r="O63" i="14" s="1"/>
  <c r="AM15" i="10"/>
  <c r="P55" i="12" s="1"/>
  <c r="P63" i="14" s="1"/>
  <c r="Q63" i="14"/>
  <c r="R63" i="14"/>
  <c r="S63" i="14"/>
  <c r="T63" i="14"/>
  <c r="AR15" i="10"/>
  <c r="U55" i="12" s="1"/>
  <c r="U63" i="14" s="1"/>
  <c r="AS15" i="10"/>
  <c r="V55" i="12" s="1"/>
  <c r="V63" i="14" s="1"/>
  <c r="AD16" i="10"/>
  <c r="G56" i="12" s="1"/>
  <c r="G64" i="14" s="1"/>
  <c r="AE16" i="10"/>
  <c r="H56" i="12" s="1"/>
  <c r="H64" i="14" s="1"/>
  <c r="I64" i="14"/>
  <c r="J64" i="14"/>
  <c r="K64" i="14"/>
  <c r="L64" i="14"/>
  <c r="AJ16" i="10"/>
  <c r="M56" i="12" s="1"/>
  <c r="M64" i="14" s="1"/>
  <c r="AK16" i="10"/>
  <c r="N56" i="12" s="1"/>
  <c r="N64" i="14" s="1"/>
  <c r="AL16" i="10"/>
  <c r="O56" i="12" s="1"/>
  <c r="O64" i="14" s="1"/>
  <c r="AM16" i="10"/>
  <c r="P56" i="12" s="1"/>
  <c r="P64" i="14" s="1"/>
  <c r="Q64" i="14"/>
  <c r="R64" i="14"/>
  <c r="S64" i="14"/>
  <c r="T64" i="14"/>
  <c r="AR16" i="10"/>
  <c r="U56" i="12" s="1"/>
  <c r="U64" i="14" s="1"/>
  <c r="AS16" i="10"/>
  <c r="V56" i="12" s="1"/>
  <c r="V64" i="14" s="1"/>
  <c r="AD17" i="10"/>
  <c r="G57" i="12" s="1"/>
  <c r="G65" i="14" s="1"/>
  <c r="AE17" i="10"/>
  <c r="H57" i="12" s="1"/>
  <c r="H65" i="14" s="1"/>
  <c r="I65" i="14"/>
  <c r="J65" i="14"/>
  <c r="K65" i="14"/>
  <c r="L65" i="14"/>
  <c r="AJ17" i="10"/>
  <c r="M57" i="12" s="1"/>
  <c r="M65" i="14" s="1"/>
  <c r="AK17" i="10"/>
  <c r="N57" i="12" s="1"/>
  <c r="N65" i="14" s="1"/>
  <c r="AL17" i="10"/>
  <c r="O57" i="12" s="1"/>
  <c r="O65" i="14" s="1"/>
  <c r="AM17" i="10"/>
  <c r="P57" i="12" s="1"/>
  <c r="P65" i="14" s="1"/>
  <c r="Q65" i="14"/>
  <c r="R65" i="14"/>
  <c r="S65" i="14"/>
  <c r="T65" i="14"/>
  <c r="AR17" i="10"/>
  <c r="U57" i="12" s="1"/>
  <c r="U65" i="14" s="1"/>
  <c r="AS17" i="10"/>
  <c r="V57" i="12" s="1"/>
  <c r="V65" i="14" s="1"/>
  <c r="AD18" i="10"/>
  <c r="G58" i="12" s="1"/>
  <c r="G66" i="14" s="1"/>
  <c r="AE18" i="10"/>
  <c r="H58" i="12" s="1"/>
  <c r="H66" i="14" s="1"/>
  <c r="I66" i="14"/>
  <c r="J66" i="14"/>
  <c r="K66" i="14"/>
  <c r="L66" i="14"/>
  <c r="AJ18" i="10"/>
  <c r="M58" i="12" s="1"/>
  <c r="M66" i="14" s="1"/>
  <c r="AK18" i="10"/>
  <c r="N58" i="12" s="1"/>
  <c r="N66" i="14" s="1"/>
  <c r="AL18" i="10"/>
  <c r="O58" i="12" s="1"/>
  <c r="O66" i="14" s="1"/>
  <c r="AM18" i="10"/>
  <c r="P58" i="12" s="1"/>
  <c r="P66" i="14" s="1"/>
  <c r="Q66" i="14"/>
  <c r="R66" i="14"/>
  <c r="S66" i="14"/>
  <c r="T66" i="14"/>
  <c r="AR18" i="10"/>
  <c r="U58" i="12" s="1"/>
  <c r="U66" i="14" s="1"/>
  <c r="AS18" i="10"/>
  <c r="V58" i="12" s="1"/>
  <c r="V66" i="14" s="1"/>
  <c r="AD19" i="10"/>
  <c r="G59" i="12" s="1"/>
  <c r="G67" i="14" s="1"/>
  <c r="AE19" i="10"/>
  <c r="H59" i="12" s="1"/>
  <c r="H67" i="14" s="1"/>
  <c r="I67" i="14"/>
  <c r="J67" i="14"/>
  <c r="K67" i="14"/>
  <c r="L67" i="14"/>
  <c r="AJ19" i="10"/>
  <c r="M59" i="12" s="1"/>
  <c r="M67" i="14" s="1"/>
  <c r="AK19" i="10"/>
  <c r="N59" i="12" s="1"/>
  <c r="N67" i="14" s="1"/>
  <c r="AL19" i="10"/>
  <c r="O59" i="12" s="1"/>
  <c r="O67" i="14" s="1"/>
  <c r="AM19" i="10"/>
  <c r="P59" i="12" s="1"/>
  <c r="P67" i="14" s="1"/>
  <c r="Q67" i="14"/>
  <c r="R67" i="14"/>
  <c r="S67" i="14"/>
  <c r="T67" i="14"/>
  <c r="AR19" i="10"/>
  <c r="U59" i="12" s="1"/>
  <c r="U67" i="14" s="1"/>
  <c r="AS19" i="10"/>
  <c r="V59" i="12" s="1"/>
  <c r="V67" i="14" s="1"/>
  <c r="AD20" i="10"/>
  <c r="G60" i="12" s="1"/>
  <c r="G68" i="14" s="1"/>
  <c r="AE20" i="10"/>
  <c r="H60" i="12" s="1"/>
  <c r="H68" i="14" s="1"/>
  <c r="I68" i="14"/>
  <c r="J68" i="14"/>
  <c r="K68" i="14"/>
  <c r="L68" i="14"/>
  <c r="AJ20" i="10"/>
  <c r="M60" i="12" s="1"/>
  <c r="M68" i="14" s="1"/>
  <c r="AK20" i="10"/>
  <c r="N60" i="12" s="1"/>
  <c r="N68" i="14" s="1"/>
  <c r="AL20" i="10"/>
  <c r="O60" i="12" s="1"/>
  <c r="O68" i="14" s="1"/>
  <c r="AM20" i="10"/>
  <c r="P60" i="12" s="1"/>
  <c r="P68" i="14" s="1"/>
  <c r="Q68" i="14"/>
  <c r="R68" i="14"/>
  <c r="S68" i="14"/>
  <c r="T68" i="14"/>
  <c r="AR20" i="10"/>
  <c r="U60" i="12" s="1"/>
  <c r="U68" i="14" s="1"/>
  <c r="AS20" i="10"/>
  <c r="V60" i="12" s="1"/>
  <c r="V68" i="14" s="1"/>
  <c r="AD21" i="10"/>
  <c r="G61" i="12" s="1"/>
  <c r="G69" i="14" s="1"/>
  <c r="AE21" i="10"/>
  <c r="H61" i="12" s="1"/>
  <c r="H69" i="14" s="1"/>
  <c r="I69" i="14"/>
  <c r="J69" i="14"/>
  <c r="K69" i="14"/>
  <c r="L69" i="14"/>
  <c r="AJ21" i="10"/>
  <c r="M61" i="12" s="1"/>
  <c r="M69" i="14" s="1"/>
  <c r="AK21" i="10"/>
  <c r="N61" i="12" s="1"/>
  <c r="N69" i="14" s="1"/>
  <c r="AL21" i="10"/>
  <c r="O61" i="12" s="1"/>
  <c r="O69" i="14" s="1"/>
  <c r="AM21" i="10"/>
  <c r="P61" i="12" s="1"/>
  <c r="P69" i="14" s="1"/>
  <c r="Q69" i="14"/>
  <c r="R69" i="14"/>
  <c r="S69" i="14"/>
  <c r="T69" i="14"/>
  <c r="AR21" i="10"/>
  <c r="U61" i="12" s="1"/>
  <c r="U69" i="14" s="1"/>
  <c r="AS21" i="10"/>
  <c r="V61" i="12" s="1"/>
  <c r="V69" i="14" s="1"/>
  <c r="AD22" i="10"/>
  <c r="G62" i="12" s="1"/>
  <c r="G70" i="14" s="1"/>
  <c r="AE22" i="10"/>
  <c r="H62" i="12" s="1"/>
  <c r="H70" i="14" s="1"/>
  <c r="I70" i="14"/>
  <c r="J70" i="14"/>
  <c r="K70" i="14"/>
  <c r="L70" i="14"/>
  <c r="AJ22" i="10"/>
  <c r="M62" i="12" s="1"/>
  <c r="M70" i="14" s="1"/>
  <c r="AK22" i="10"/>
  <c r="N62" i="12" s="1"/>
  <c r="N70" i="14" s="1"/>
  <c r="AL22" i="10"/>
  <c r="O62" i="12" s="1"/>
  <c r="O70" i="14" s="1"/>
  <c r="AM22" i="10"/>
  <c r="P62" i="12" s="1"/>
  <c r="P70" i="14" s="1"/>
  <c r="Q70" i="14"/>
  <c r="R70" i="14"/>
  <c r="S70" i="14"/>
  <c r="T70" i="14"/>
  <c r="AR22" i="10"/>
  <c r="U62" i="12" s="1"/>
  <c r="U70" i="14" s="1"/>
  <c r="AS22" i="10"/>
  <c r="V62" i="12" s="1"/>
  <c r="V70" i="14" s="1"/>
  <c r="AD23" i="10"/>
  <c r="G63" i="12" s="1"/>
  <c r="G71" i="14" s="1"/>
  <c r="AE23" i="10"/>
  <c r="H63" i="12" s="1"/>
  <c r="H71" i="14" s="1"/>
  <c r="J71" i="14"/>
  <c r="K71" i="14"/>
  <c r="L71" i="14"/>
  <c r="AJ23" i="10"/>
  <c r="M63" i="12" s="1"/>
  <c r="M71" i="14" s="1"/>
  <c r="AK23" i="10"/>
  <c r="N63" i="12" s="1"/>
  <c r="N71" i="14" s="1"/>
  <c r="AL23" i="10"/>
  <c r="O63" i="12" s="1"/>
  <c r="O71" i="14" s="1"/>
  <c r="AM23" i="10"/>
  <c r="P63" i="12" s="1"/>
  <c r="P71" i="14" s="1"/>
  <c r="Q71" i="14"/>
  <c r="R71" i="14"/>
  <c r="S71" i="14"/>
  <c r="T71" i="14"/>
  <c r="AR23" i="10"/>
  <c r="U63" i="12" s="1"/>
  <c r="U71" i="14" s="1"/>
  <c r="AS23" i="10"/>
  <c r="V63" i="12" s="1"/>
  <c r="V71" i="14" s="1"/>
  <c r="AS4" i="10"/>
  <c r="V44" i="12" s="1"/>
  <c r="V52" i="14" s="1"/>
  <c r="AR4" i="10"/>
  <c r="U44" i="12" s="1"/>
  <c r="U52" i="14" s="1"/>
  <c r="AM4" i="10"/>
  <c r="P44" i="12" s="1"/>
  <c r="P52" i="14" s="1"/>
  <c r="AL4" i="10"/>
  <c r="O44" i="12" s="1"/>
  <c r="O52" i="14" s="1"/>
  <c r="AK4" i="10"/>
  <c r="N44" i="12" s="1"/>
  <c r="N52" i="14" s="1"/>
  <c r="AJ4" i="10"/>
  <c r="M44" i="12" s="1"/>
  <c r="M52" i="14" s="1"/>
  <c r="L52" i="14"/>
  <c r="K52" i="14"/>
  <c r="J52" i="14"/>
  <c r="AE4" i="10"/>
  <c r="H44" i="12" s="1"/>
  <c r="H52" i="14" s="1"/>
  <c r="AD4" i="10"/>
  <c r="G44" i="12" s="1"/>
  <c r="G52" i="14" s="1"/>
  <c r="AC5" i="10"/>
  <c r="F45" i="12" s="1"/>
  <c r="F53" i="14" s="1"/>
  <c r="AC6" i="10"/>
  <c r="F46" i="12" s="1"/>
  <c r="F54" i="14" s="1"/>
  <c r="AC7" i="10"/>
  <c r="F47" i="12" s="1"/>
  <c r="F55" i="14" s="1"/>
  <c r="AC8" i="10"/>
  <c r="F48" i="12" s="1"/>
  <c r="F56" i="14" s="1"/>
  <c r="AC9" i="10"/>
  <c r="F49" i="12" s="1"/>
  <c r="F57" i="14" s="1"/>
  <c r="AC10" i="10"/>
  <c r="F50" i="12" s="1"/>
  <c r="F58" i="14" s="1"/>
  <c r="AC11" i="10"/>
  <c r="F51" i="12" s="1"/>
  <c r="F59" i="14" s="1"/>
  <c r="AC12" i="10"/>
  <c r="F52" i="12" s="1"/>
  <c r="F60" i="14" s="1"/>
  <c r="AC13" i="10"/>
  <c r="F53" i="12" s="1"/>
  <c r="F61" i="14" s="1"/>
  <c r="AC14" i="10"/>
  <c r="F54" i="12" s="1"/>
  <c r="F62" i="14" s="1"/>
  <c r="AC15" i="10"/>
  <c r="F55" i="12" s="1"/>
  <c r="F63" i="14" s="1"/>
  <c r="AC16" i="10"/>
  <c r="F56" i="12" s="1"/>
  <c r="F64" i="14" s="1"/>
  <c r="AC17" i="10"/>
  <c r="F57" i="12" s="1"/>
  <c r="F65" i="14" s="1"/>
  <c r="AC18" i="10"/>
  <c r="F58" i="12" s="1"/>
  <c r="F66" i="14" s="1"/>
  <c r="AC19" i="10"/>
  <c r="F59" i="12" s="1"/>
  <c r="F67" i="14" s="1"/>
  <c r="AC20" i="10"/>
  <c r="F60" i="12" s="1"/>
  <c r="F68" i="14" s="1"/>
  <c r="AC21" i="10"/>
  <c r="F61" i="12" s="1"/>
  <c r="F69" i="14" s="1"/>
  <c r="AC22" i="10"/>
  <c r="F62" i="12" s="1"/>
  <c r="F70" i="14" s="1"/>
  <c r="AC23" i="10"/>
  <c r="F63" i="12" s="1"/>
  <c r="F71" i="14" s="1"/>
  <c r="AC4" i="10"/>
  <c r="F44" i="12" s="1"/>
  <c r="F52" i="14" s="1"/>
  <c r="AB5" i="10"/>
  <c r="E45" i="12" s="1"/>
  <c r="E53" i="14" s="1"/>
  <c r="AB6" i="10"/>
  <c r="E46" i="12" s="1"/>
  <c r="E54" i="14" s="1"/>
  <c r="AB7" i="10"/>
  <c r="E47" i="12" s="1"/>
  <c r="E55" i="14" s="1"/>
  <c r="AB8" i="10"/>
  <c r="E48" i="12" s="1"/>
  <c r="E56" i="14" s="1"/>
  <c r="AB9" i="10"/>
  <c r="E49" i="12" s="1"/>
  <c r="E57" i="14" s="1"/>
  <c r="AB10" i="10"/>
  <c r="E50" i="12" s="1"/>
  <c r="E58" i="14" s="1"/>
  <c r="AB11" i="10"/>
  <c r="E51" i="12" s="1"/>
  <c r="E59" i="14" s="1"/>
  <c r="AB12" i="10"/>
  <c r="E52" i="12" s="1"/>
  <c r="E60" i="14" s="1"/>
  <c r="AB13" i="10"/>
  <c r="E53" i="12" s="1"/>
  <c r="E61" i="14" s="1"/>
  <c r="AB14" i="10"/>
  <c r="E54" i="12" s="1"/>
  <c r="E62" i="14" s="1"/>
  <c r="AB15" i="10"/>
  <c r="E55" i="12" s="1"/>
  <c r="E63" i="14" s="1"/>
  <c r="AB16" i="10"/>
  <c r="E56" i="12" s="1"/>
  <c r="E64" i="14" s="1"/>
  <c r="AB17" i="10"/>
  <c r="E57" i="12" s="1"/>
  <c r="E65" i="14" s="1"/>
  <c r="AB18" i="10"/>
  <c r="E58" i="12" s="1"/>
  <c r="E66" i="14" s="1"/>
  <c r="AB19" i="10"/>
  <c r="E59" i="12" s="1"/>
  <c r="E67" i="14" s="1"/>
  <c r="AB20" i="10"/>
  <c r="E60" i="12" s="1"/>
  <c r="E68" i="14" s="1"/>
  <c r="AB21" i="10"/>
  <c r="E61" i="12" s="1"/>
  <c r="E69" i="14" s="1"/>
  <c r="AB22" i="10"/>
  <c r="E62" i="12" s="1"/>
  <c r="E70" i="14" s="1"/>
  <c r="AB23" i="10"/>
  <c r="E63" i="12" s="1"/>
  <c r="E71" i="14" s="1"/>
  <c r="AB4" i="10"/>
  <c r="E44" i="12" s="1"/>
  <c r="AA5" i="10"/>
  <c r="D45" i="12" s="1"/>
  <c r="D53" i="14" s="1"/>
  <c r="AA6" i="10"/>
  <c r="D46" i="12" s="1"/>
  <c r="AA7" i="10"/>
  <c r="D47" i="12" s="1"/>
  <c r="AA8" i="10"/>
  <c r="D48" i="12" s="1"/>
  <c r="AA9" i="10"/>
  <c r="D49" i="12" s="1"/>
  <c r="AA10" i="10"/>
  <c r="D50" i="12" s="1"/>
  <c r="AA11" i="10"/>
  <c r="D51" i="12" s="1"/>
  <c r="AA12" i="10"/>
  <c r="D52" i="12" s="1"/>
  <c r="AA13" i="10"/>
  <c r="D53" i="12" s="1"/>
  <c r="AA14" i="10"/>
  <c r="D54" i="12" s="1"/>
  <c r="AA15" i="10"/>
  <c r="D55" i="12" s="1"/>
  <c r="AA16" i="10"/>
  <c r="D56" i="12" s="1"/>
  <c r="AA17" i="10"/>
  <c r="D57" i="12" s="1"/>
  <c r="AA18" i="10"/>
  <c r="D58" i="12" s="1"/>
  <c r="AA19" i="10"/>
  <c r="D59" i="12" s="1"/>
  <c r="AA20" i="10"/>
  <c r="D60" i="12" s="1"/>
  <c r="AA21" i="10"/>
  <c r="D61" i="12" s="1"/>
  <c r="AA22" i="10"/>
  <c r="D62" i="12" s="1"/>
  <c r="AA23" i="10"/>
  <c r="D63" i="12" s="1"/>
  <c r="AA4" i="10"/>
  <c r="D44" i="12" s="1"/>
  <c r="D52" i="14" s="1"/>
  <c r="Y4" i="10"/>
  <c r="X4" i="10"/>
  <c r="W4" i="10"/>
  <c r="Z10" i="10"/>
  <c r="Z11" i="10"/>
  <c r="Z12" i="10"/>
  <c r="Z13" i="10"/>
  <c r="Z14" i="10"/>
  <c r="Z15" i="10"/>
  <c r="Z16" i="10"/>
  <c r="Z17" i="10"/>
  <c r="Z18" i="10"/>
  <c r="Z19" i="10"/>
  <c r="Z20" i="10"/>
  <c r="Z21" i="10"/>
  <c r="Z22" i="10"/>
  <c r="Z23" i="10"/>
  <c r="V5" i="10"/>
  <c r="D20" i="12" s="1"/>
  <c r="D25" i="14" s="1"/>
  <c r="V6" i="10"/>
  <c r="V7" i="10"/>
  <c r="D22" i="12" s="1"/>
  <c r="D27" i="14" s="1"/>
  <c r="V8" i="10"/>
  <c r="D23" i="12" s="1"/>
  <c r="D28" i="14" s="1"/>
  <c r="V9" i="10"/>
  <c r="D24" i="12" s="1"/>
  <c r="D29" i="14" s="1"/>
  <c r="V10" i="10"/>
  <c r="D25" i="12" s="1"/>
  <c r="D30" i="14" s="1"/>
  <c r="V11" i="10"/>
  <c r="D26" i="12" s="1"/>
  <c r="D31" i="14" s="1"/>
  <c r="V12" i="10"/>
  <c r="D27" i="12" s="1"/>
  <c r="D32" i="14" s="1"/>
  <c r="V13" i="10"/>
  <c r="D28" i="12" s="1"/>
  <c r="D33" i="14" s="1"/>
  <c r="V14" i="10"/>
  <c r="D29" i="12" s="1"/>
  <c r="D34" i="14" s="1"/>
  <c r="V15" i="10"/>
  <c r="D30" i="12" s="1"/>
  <c r="D35" i="14" s="1"/>
  <c r="V16" i="10"/>
  <c r="D31" i="12" s="1"/>
  <c r="D36" i="14" s="1"/>
  <c r="V17" i="10"/>
  <c r="D32" i="12" s="1"/>
  <c r="D37" i="14" s="1"/>
  <c r="V18" i="10"/>
  <c r="D33" i="12" s="1"/>
  <c r="D38" i="14" s="1"/>
  <c r="V19" i="10"/>
  <c r="D34" i="12" s="1"/>
  <c r="D39" i="14" s="1"/>
  <c r="V20" i="10"/>
  <c r="D35" i="12" s="1"/>
  <c r="D40" i="14" s="1"/>
  <c r="V21" i="10"/>
  <c r="D36" i="12" s="1"/>
  <c r="D41" i="14" s="1"/>
  <c r="V22" i="10"/>
  <c r="D37" i="12" s="1"/>
  <c r="D42" i="14" s="1"/>
  <c r="V23" i="10"/>
  <c r="D38" i="12" s="1"/>
  <c r="D43" i="14" s="1"/>
  <c r="V4" i="10"/>
  <c r="D19" i="12" s="1"/>
  <c r="D24" i="14" s="1"/>
  <c r="T4" i="10"/>
  <c r="U6" i="12" s="1"/>
  <c r="U8" i="14" s="1"/>
  <c r="S4" i="10"/>
  <c r="T6" i="12" s="1"/>
  <c r="T8" i="14" s="1"/>
  <c r="N4" i="10"/>
  <c r="O6" i="12" s="1"/>
  <c r="O8" i="14" s="1"/>
  <c r="M4" i="10"/>
  <c r="N6" i="12" s="1"/>
  <c r="N8" i="14" s="1"/>
  <c r="L4" i="10"/>
  <c r="M6" i="12" s="1"/>
  <c r="M8" i="14" s="1"/>
  <c r="K4" i="10"/>
  <c r="L6" i="12" s="1"/>
  <c r="L8" i="14" s="1"/>
  <c r="J4" i="10"/>
  <c r="K6" i="12" s="1"/>
  <c r="K8" i="14" s="1"/>
  <c r="I4" i="10"/>
  <c r="J6" i="12" s="1"/>
  <c r="J8" i="14" s="1"/>
  <c r="H4" i="10"/>
  <c r="I6" i="12" s="1"/>
  <c r="I8" i="14" s="1"/>
  <c r="G4" i="10"/>
  <c r="H6" i="12" s="1"/>
  <c r="H8" i="14" s="1"/>
  <c r="F4" i="10"/>
  <c r="G6" i="12" s="1"/>
  <c r="G8" i="14" s="1"/>
  <c r="E4" i="10"/>
  <c r="F6" i="12" s="1"/>
  <c r="F8" i="14" s="1"/>
  <c r="D4" i="10"/>
  <c r="E6" i="12" s="1"/>
  <c r="E8" i="14" s="1"/>
  <c r="C4" i="10"/>
  <c r="B4" i="10"/>
  <c r="C6" i="12" s="1"/>
  <c r="T52" i="14" l="1"/>
  <c r="S52" i="14"/>
  <c r="Q52" i="14"/>
  <c r="I52" i="14"/>
  <c r="D21" i="12"/>
  <c r="D26" i="14" s="1"/>
  <c r="D6" i="12"/>
  <c r="C58" i="9" s="1"/>
  <c r="D71" i="14"/>
  <c r="W63" i="12"/>
  <c r="D67" i="14"/>
  <c r="W59" i="12"/>
  <c r="D63" i="14"/>
  <c r="W55" i="12"/>
  <c r="D59" i="14"/>
  <c r="W51" i="12"/>
  <c r="D55" i="14"/>
  <c r="W47" i="12"/>
  <c r="W62" i="12"/>
  <c r="D70" i="14"/>
  <c r="W58" i="12"/>
  <c r="D66" i="14"/>
  <c r="W54" i="12"/>
  <c r="D62" i="14"/>
  <c r="D58" i="14"/>
  <c r="W50" i="12"/>
  <c r="W46" i="12"/>
  <c r="D54" i="14"/>
  <c r="D69" i="14"/>
  <c r="W61" i="12"/>
  <c r="D65" i="14"/>
  <c r="W57" i="12"/>
  <c r="D61" i="14"/>
  <c r="W53" i="12"/>
  <c r="D57" i="14"/>
  <c r="W49" i="12"/>
  <c r="D68" i="14"/>
  <c r="W60" i="12"/>
  <c r="D64" i="14"/>
  <c r="W56" i="12"/>
  <c r="W52" i="12"/>
  <c r="D60" i="14"/>
  <c r="W48" i="12"/>
  <c r="D56" i="14"/>
  <c r="C8" i="14"/>
  <c r="G53" i="14"/>
  <c r="W45" i="12"/>
  <c r="E52" i="14"/>
  <c r="H42" i="4"/>
  <c r="W44" i="12" l="1"/>
  <c r="Y44" i="12" s="1"/>
  <c r="R52" i="14"/>
  <c r="C61" i="9"/>
  <c r="C60" i="9"/>
  <c r="E19" i="12"/>
  <c r="W24" i="14" s="1"/>
  <c r="V6" i="12"/>
  <c r="D8" i="14"/>
  <c r="Y56" i="12"/>
  <c r="X56" i="12"/>
  <c r="W64" i="14"/>
  <c r="Y49" i="12"/>
  <c r="X49" i="12"/>
  <c r="W57" i="14"/>
  <c r="Y57" i="12"/>
  <c r="X57" i="12"/>
  <c r="W65" i="14"/>
  <c r="X51" i="12"/>
  <c r="Y51" i="12"/>
  <c r="W59" i="14"/>
  <c r="X59" i="12"/>
  <c r="Y59" i="12"/>
  <c r="W67" i="14"/>
  <c r="Y48" i="12"/>
  <c r="X48" i="12"/>
  <c r="W56" i="14"/>
  <c r="X46" i="12"/>
  <c r="Y46" i="12"/>
  <c r="W54" i="14"/>
  <c r="X54" i="12"/>
  <c r="Y54" i="12"/>
  <c r="W62" i="14"/>
  <c r="X62" i="12"/>
  <c r="Y62" i="12"/>
  <c r="W70" i="14"/>
  <c r="Y60" i="12"/>
  <c r="X60" i="12"/>
  <c r="W68" i="14"/>
  <c r="Y53" i="12"/>
  <c r="X53" i="12"/>
  <c r="W61" i="14"/>
  <c r="Y61" i="12"/>
  <c r="X61" i="12"/>
  <c r="W69" i="14"/>
  <c r="X50" i="12"/>
  <c r="Y50" i="12"/>
  <c r="W58" i="14"/>
  <c r="X47" i="12"/>
  <c r="Y47" i="12"/>
  <c r="W55" i="14"/>
  <c r="X55" i="12"/>
  <c r="Y55" i="12"/>
  <c r="W63" i="14"/>
  <c r="X63" i="12"/>
  <c r="Y63" i="12"/>
  <c r="W71" i="14"/>
  <c r="Y52" i="12"/>
  <c r="X52" i="12"/>
  <c r="W60" i="14"/>
  <c r="X58" i="12"/>
  <c r="Y58" i="12"/>
  <c r="W66" i="14"/>
  <c r="Y45" i="12"/>
  <c r="X45" i="12"/>
  <c r="W53" i="14"/>
  <c r="B4" i="4"/>
  <c r="X44" i="12" l="1"/>
  <c r="W52" i="14"/>
  <c r="Y64" i="12"/>
  <c r="Q42" i="4"/>
  <c r="R42" i="4"/>
  <c r="S42" i="4"/>
  <c r="P42" i="4"/>
  <c r="I42" i="4"/>
  <c r="J42" i="4"/>
  <c r="K42" i="4"/>
</calcChain>
</file>

<file path=xl/comments1.xml><?xml version="1.0" encoding="utf-8"?>
<comments xmlns="http://schemas.openxmlformats.org/spreadsheetml/2006/main">
  <authors>
    <author>Andrews, Jasmin</author>
  </authors>
  <commentList>
    <comment ref="B52" authorId="0">
      <text>
        <r>
          <rPr>
            <sz val="11"/>
            <color indexed="81"/>
            <rFont val="Calibri"/>
            <family val="2"/>
            <scheme val="minor"/>
          </rPr>
          <t>Please include a link to your CAMHS Strategy / Plan – if this has been published</t>
        </r>
      </text>
    </comment>
  </commentList>
</comments>
</file>

<file path=xl/comments2.xml><?xml version="1.0" encoding="utf-8"?>
<comments xmlns="http://schemas.openxmlformats.org/spreadsheetml/2006/main">
  <authors>
    <author>Andrews, Jasmin</author>
  </authors>
  <commentList>
    <comment ref="B10" authorId="0">
      <text>
        <r>
          <rPr>
            <sz val="11"/>
            <color indexed="81"/>
            <rFont val="Calibri"/>
            <family val="2"/>
            <scheme val="minor"/>
          </rPr>
          <t xml:space="preserve">Please indicate whether your current Eating Disorder service for under 18s is compliant with the guidelines issued by NHS England and the National Collaborating Centre for Mental Health in 2015. </t>
        </r>
      </text>
    </comment>
    <comment ref="B12" authorId="0">
      <text>
        <r>
          <rPr>
            <sz val="11"/>
            <color indexed="81"/>
            <rFont val="Calibri"/>
            <family val="2"/>
            <scheme val="minor"/>
          </rPr>
          <t>If you answered yes to the previous question and already have a compliant Eating Disorder service then please explain how you intend to expand your current service for young people to meet further demand, or use the underspend of the monies allocated for Eating Disorder on crisis or self-harm for young people. Your response is limited to 750 characters.</t>
        </r>
      </text>
    </comment>
    <comment ref="B14" authorId="0">
      <text>
        <r>
          <rPr>
            <sz val="11"/>
            <color indexed="81"/>
            <rFont val="Calibri"/>
            <family val="2"/>
            <scheme val="minor"/>
          </rPr>
          <t>If you answered no above please explain what proportion of the funding will be allocated to Eating Disorder services, what if any to crisis and self-harm services and what if any additional resources will be redeployed to support crisis care and self-harm services. Your response is limited to 750 characters</t>
        </r>
        <r>
          <rPr>
            <b/>
            <sz val="9"/>
            <color indexed="81"/>
            <rFont val="Tahoma"/>
            <family val="2"/>
          </rPr>
          <t>.</t>
        </r>
      </text>
    </comment>
    <comment ref="D17" authorId="0">
      <text>
        <r>
          <rPr>
            <sz val="11"/>
            <color indexed="81"/>
            <rFont val="Calibri"/>
            <family val="2"/>
            <scheme val="minor"/>
          </rPr>
          <t xml:space="preserve">It is expected that Eating Disorder services will be commissioned across population footprints of at least 500,000 please list any other CCGs that you are partnering with to plan and commission Eating Disorder services. 
</t>
        </r>
      </text>
    </comment>
    <comment ref="H41" authorId="0">
      <text>
        <r>
          <rPr>
            <sz val="11"/>
            <color indexed="81"/>
            <rFont val="Calibri"/>
            <family val="2"/>
            <scheme val="minor"/>
          </rPr>
          <t xml:space="preserve">Please detail your planned spend for this local priority by quarter. It is expected that the majority of spend will be in Q3 and Q4, however, some investment may have been made Q1 and Q2 either using local funds or anticipating some of the new national funding. Please make sure that your total planned spend for each funding stream adds up to the funding that you have been allocated. </t>
        </r>
      </text>
    </comment>
    <comment ref="P41" authorId="0">
      <text>
        <r>
          <rPr>
            <sz val="11"/>
            <color indexed="81"/>
            <rFont val="Calibri"/>
            <family val="2"/>
            <scheme val="minor"/>
          </rPr>
          <t xml:space="preserve">Please provide your actual spend for this local priority by quarter. </t>
        </r>
      </text>
    </comment>
    <comment ref="T41" authorId="0">
      <text>
        <r>
          <rPr>
            <sz val="11"/>
            <color indexed="81"/>
            <rFont val="Calibri"/>
            <family val="2"/>
            <scheme val="minor"/>
          </rPr>
          <t>It is expected that some KPI targets will be longer term than the period provided by this tracker, please indicate if the KPI for this local priority is on track at the end of each quarter.</t>
        </r>
      </text>
    </comment>
    <comment ref="C42" authorId="0">
      <text>
        <r>
          <rPr>
            <sz val="11"/>
            <color indexed="81"/>
            <rFont val="Calibri"/>
            <family val="2"/>
            <scheme val="minor"/>
          </rPr>
          <t>Please provide a brief description of the local priority that has been allocated funding. Your response is limited to 250 characters.</t>
        </r>
      </text>
    </comment>
    <comment ref="D42" authorId="0">
      <text>
        <r>
          <rPr>
            <sz val="11"/>
            <color indexed="81"/>
            <rFont val="Calibri"/>
            <family val="2"/>
            <scheme val="minor"/>
          </rPr>
          <t xml:space="preserve">Please select which stream the funding for this local priority is taken from. Please chose from:   
i. ED - Eating Disorders funding stream. Money from the autumn statement to be used for evidence based Eating Disorder services – if these are already available in the area to meet the needs of all local children and young people who need them, the money should be used to support self-harm and crisis services. 
ii. ii. CYP IAPT – Children and Young People’s Improving Access to Psychological Therapies Funding stream. This funds backfill of staff to allow them to go on CYP IAPT courses.  Commissioners will need to discuss with providers further investment eg in participation by children young people and parents  and  in IT to ensure routine outcome monitoring which are key elements in the programme.
iii.iii. 15/16 Transformation funds - Additional 15/16 CAMHS funding / money from the Spring Budget 
iv. New Investment (NHS) - Any additional resources allocated by CCGS e.g. money from the Parity of Esteem uplift.
v. New Investment (Local Authority) – Any additional resources allocated by Local Authority Commissioners
vi. New Investment (Criminal Justice) – Any additional funding allocated by Criminal Justice Commissioners
vii. New Investment (Schools) – Any additional funding allocated by Schools
viii. New Investment (Voluntary Sector) – Any additional funding allocated by Voluntary Sector organisations.
</t>
        </r>
      </text>
    </comment>
    <comment ref="E42" authorId="0">
      <text>
        <r>
          <rPr>
            <sz val="11"/>
            <color indexed="81"/>
            <rFont val="Calibri"/>
            <family val="2"/>
            <scheme val="minor"/>
          </rPr>
          <t>Please identify the service user group whose needs this local priority is targeted at.</t>
        </r>
        <r>
          <rPr>
            <sz val="9"/>
            <color indexed="81"/>
            <rFont val="Tahoma"/>
            <family val="2"/>
          </rPr>
          <t xml:space="preserve">
</t>
        </r>
      </text>
    </comment>
    <comment ref="F42" authorId="0">
      <text>
        <r>
          <rPr>
            <sz val="11"/>
            <color indexed="81"/>
            <rFont val="Calibri"/>
            <family val="2"/>
            <scheme val="minor"/>
          </rPr>
          <t>Please provide details of the evidence base for the intervention delivered by this local priority.</t>
        </r>
      </text>
    </comment>
    <comment ref="G42" authorId="0">
      <text>
        <r>
          <rPr>
            <sz val="11"/>
            <color indexed="81"/>
            <rFont val="Calibri"/>
            <family val="2"/>
            <scheme val="minor"/>
          </rPr>
          <t>Please detail the expected outcome of the scheme. Your response is limited to 250 characters.</t>
        </r>
      </text>
    </comment>
    <comment ref="L42" authorId="0">
      <text>
        <r>
          <rPr>
            <sz val="11"/>
            <color indexed="81"/>
            <rFont val="Calibri"/>
            <family val="2"/>
            <scheme val="minor"/>
          </rPr>
          <t>Please provide details of the main KPI that you will be using to monitor the success of this local priority. Your response is limited to 250 characters.</t>
        </r>
      </text>
    </comment>
    <comment ref="M42" authorId="0">
      <text>
        <r>
          <rPr>
            <sz val="11"/>
            <color indexed="81"/>
            <rFont val="Calibri"/>
            <family val="2"/>
            <scheme val="minor"/>
          </rPr>
          <t>Please provide the baseline against which improvement will be measured for this KPI.</t>
        </r>
      </text>
    </comment>
    <comment ref="N42" authorId="0">
      <text>
        <r>
          <rPr>
            <sz val="11"/>
            <color indexed="81"/>
            <rFont val="Calibri"/>
            <family val="2"/>
            <scheme val="minor"/>
          </rPr>
          <t>Please provide the target that you aim to achieve for this KPI through this scheme.</t>
        </r>
      </text>
    </comment>
    <comment ref="O42" authorId="0">
      <text>
        <r>
          <rPr>
            <sz val="11"/>
            <color indexed="81"/>
            <rFont val="Calibri"/>
            <family val="2"/>
            <scheme val="minor"/>
          </rPr>
          <t xml:space="preserve">Please select the date by when you expect to reach your target for this KPI. </t>
        </r>
      </text>
    </comment>
    <comment ref="B43" authorId="0">
      <text>
        <r>
          <rPr>
            <sz val="11"/>
            <color indexed="81"/>
            <rFont val="Calibri"/>
            <family val="2"/>
            <scheme val="minor"/>
          </rPr>
          <t xml:space="preserve">This row is an example only
</t>
        </r>
      </text>
    </comment>
    <comment ref="B44" authorId="0">
      <text>
        <r>
          <rPr>
            <sz val="11"/>
            <color indexed="81"/>
            <rFont val="Calibri"/>
            <family val="2"/>
            <scheme val="minor"/>
          </rPr>
          <t>This row is an example only</t>
        </r>
      </text>
    </comment>
    <comment ref="B45" authorId="0">
      <text>
        <r>
          <rPr>
            <sz val="11"/>
            <color indexed="81"/>
            <rFont val="Calibri"/>
            <family val="2"/>
            <scheme val="minor"/>
          </rPr>
          <t>This row is an example only</t>
        </r>
      </text>
    </comment>
  </commentList>
</comments>
</file>

<file path=xl/sharedStrings.xml><?xml version="1.0" encoding="utf-8"?>
<sst xmlns="http://schemas.openxmlformats.org/spreadsheetml/2006/main" count="1991" uniqueCount="780">
  <si>
    <t>Spend</t>
  </si>
  <si>
    <t>CCG</t>
  </si>
  <si>
    <t>LA</t>
  </si>
  <si>
    <t>Other</t>
  </si>
  <si>
    <t>Total</t>
  </si>
  <si>
    <t xml:space="preserve">Actual spend for 14/15 </t>
  </si>
  <si>
    <t>Total Budget Spend for 15/16</t>
  </si>
  <si>
    <t>Workforce</t>
  </si>
  <si>
    <t>Total number of WTE as working at the 31st of March 2015</t>
  </si>
  <si>
    <t>Organisation</t>
  </si>
  <si>
    <t>Worker Type</t>
  </si>
  <si>
    <t>Activity</t>
  </si>
  <si>
    <t>Total number of children in contact with services</t>
  </si>
  <si>
    <t xml:space="preserve">Total Number for 14/15 </t>
  </si>
  <si>
    <t>Eating Disorders</t>
  </si>
  <si>
    <t>Total number of referrals for 14/15</t>
  </si>
  <si>
    <t>GP Referrals</t>
  </si>
  <si>
    <t>Social Services</t>
  </si>
  <si>
    <t>Do we need, can we get a referral value?</t>
  </si>
  <si>
    <t>20 CCGs in one area</t>
  </si>
  <si>
    <t>Eating disrders on baseline or separate</t>
  </si>
  <si>
    <t>Who is going to write guidance?</t>
  </si>
  <si>
    <t>Are we sure CCGs can get all data</t>
  </si>
  <si>
    <t>KPI baseline</t>
  </si>
  <si>
    <t>Wouldn't want to give the opportunity of refreshing their spens would we?</t>
  </si>
  <si>
    <t>ED</t>
  </si>
  <si>
    <t>CYP - IAPT</t>
  </si>
  <si>
    <t xml:space="preserve"> Organisation that scheme is targeted at</t>
  </si>
  <si>
    <t>Area of improvement that the scheme is targeted at</t>
  </si>
  <si>
    <t>Main KPI associated with area of spend</t>
  </si>
  <si>
    <t>Don’t understand actial KPI?</t>
  </si>
  <si>
    <t>Staffing Baselines</t>
  </si>
  <si>
    <t>Grade 2</t>
  </si>
  <si>
    <t>Grade 3</t>
  </si>
  <si>
    <t>Grade 4</t>
  </si>
  <si>
    <t>Grade 5</t>
  </si>
  <si>
    <t>Grade 6</t>
  </si>
  <si>
    <t>Grade 7</t>
  </si>
  <si>
    <t>Grade 8</t>
  </si>
  <si>
    <t>Grade 9</t>
  </si>
  <si>
    <t>Associates Specialist / Staff Grade</t>
  </si>
  <si>
    <t>Consultants Medical</t>
  </si>
  <si>
    <t>Free text although shouldn't this be a drop down?</t>
  </si>
  <si>
    <t>Whats the maximum number of funding stream numbers</t>
  </si>
  <si>
    <t>Worker tye - are these tha bandings?</t>
  </si>
  <si>
    <t>Something about budget / activity %age so we can approximate things?</t>
  </si>
  <si>
    <t>Basline Data collection for CAMHS Assurance</t>
  </si>
  <si>
    <t>WTE?</t>
  </si>
  <si>
    <t>Total funding (£)</t>
  </si>
  <si>
    <t>Finance</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</si>
  <si>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</si>
  <si>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</si>
  <si>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</si>
  <si>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</si>
  <si>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</si>
  <si>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</si>
  <si>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</si>
  <si>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</si>
  <si>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</si>
  <si>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</si>
  <si>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</si>
  <si>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</si>
  <si>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</si>
  <si>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</si>
  <si>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</si>
  <si>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</si>
  <si>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</si>
  <si>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</si>
  <si>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</si>
  <si>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</si>
  <si>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</si>
  <si>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</si>
  <si>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</si>
  <si>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</si>
  <si>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</si>
  <si>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</si>
  <si>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</si>
  <si>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</si>
  <si>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</si>
  <si>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</si>
  <si>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</si>
  <si>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</si>
  <si>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</si>
  <si>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</si>
  <si>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</si>
  <si>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</si>
  <si>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</si>
  <si>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</si>
  <si>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</si>
  <si>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</si>
  <si>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</si>
  <si>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</si>
  <si>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</si>
  <si>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</si>
  <si>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</si>
  <si>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</si>
  <si>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</si>
  <si>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</si>
  <si>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</si>
  <si>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</si>
  <si>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</si>
  <si>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</si>
  <si>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</si>
  <si>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</si>
  <si>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</si>
  <si>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</si>
  <si>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</si>
  <si>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</si>
  <si>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</si>
  <si>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</si>
  <si>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</si>
  <si>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</si>
  <si>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</si>
  <si>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</si>
  <si>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</si>
  <si>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</si>
  <si>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</si>
  <si>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</si>
  <si>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</si>
  <si>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</si>
  <si>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</si>
  <si>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</si>
  <si>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</si>
  <si>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</si>
  <si>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</si>
  <si>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</si>
  <si>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</si>
  <si>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</si>
  <si>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</si>
  <si>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</si>
  <si>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</si>
  <si>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</si>
  <si>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</si>
  <si>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</si>
  <si>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</si>
  <si>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</si>
  <si>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</si>
  <si>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</si>
  <si>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</si>
  <si>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</si>
  <si>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</si>
  <si>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</si>
  <si>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</si>
  <si>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</si>
  <si>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</si>
  <si>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</si>
  <si>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</si>
  <si>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</si>
  <si>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</si>
  <si>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</si>
  <si>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</si>
  <si>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</si>
  <si>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</si>
  <si>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</si>
  <si>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</si>
  <si>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</si>
  <si>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</si>
  <si>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</si>
  <si>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</si>
  <si>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</si>
  <si>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</si>
  <si>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</si>
  <si>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</si>
  <si>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</si>
  <si>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</si>
  <si>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</si>
  <si>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</si>
  <si>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</si>
  <si>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</si>
  <si>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</si>
  <si>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</si>
  <si>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</si>
  <si>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</si>
  <si>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</si>
  <si>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</si>
  <si>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</si>
  <si>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</si>
  <si>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</si>
  <si>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</si>
  <si>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</si>
  <si>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</si>
  <si>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</si>
  <si>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</si>
  <si>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</si>
  <si>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</si>
  <si>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</si>
  <si>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</si>
  <si>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</si>
  <si>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</si>
  <si>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</si>
  <si>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</si>
  <si>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</si>
  <si>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</si>
  <si>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</si>
  <si>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</si>
  <si>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</si>
  <si>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</si>
  <si>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</si>
  <si>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</si>
  <si>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</si>
  <si>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</si>
  <si>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</si>
  <si>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</si>
  <si>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</si>
  <si>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</si>
  <si>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</si>
  <si>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</si>
  <si>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</si>
  <si>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</si>
  <si>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</si>
  <si>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</si>
  <si>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</si>
  <si>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</si>
  <si>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</si>
  <si>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</si>
  <si>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</si>
  <si>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</si>
  <si>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</si>
  <si>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</si>
  <si>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</si>
  <si>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</si>
  <si>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</si>
  <si>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</si>
  <si>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</si>
  <si>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</si>
  <si>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</si>
  <si>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</si>
  <si>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</si>
  <si>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</si>
  <si>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</si>
  <si>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</si>
  <si>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</si>
  <si>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</si>
  <si>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</si>
  <si>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</si>
  <si>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</si>
  <si>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</si>
  <si>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</si>
  <si>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</si>
  <si>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</si>
  <si>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</si>
  <si>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</si>
  <si>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</si>
  <si>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</si>
  <si>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</si>
  <si>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</si>
  <si>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</si>
  <si>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</si>
  <si>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</si>
  <si>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</si>
  <si>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</si>
  <si>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</si>
  <si>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</si>
  <si>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</si>
  <si>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</si>
  <si>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</si>
  <si>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</si>
  <si>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</si>
  <si>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</si>
  <si>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</si>
  <si>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</si>
  <si>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</si>
  <si>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</si>
  <si>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</si>
  <si>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</si>
  <si>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</si>
  <si>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</si>
  <si>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</si>
  <si>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</si>
  <si>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</si>
  <si>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</si>
  <si>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</si>
  <si>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</si>
  <si>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</si>
  <si>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</si>
  <si>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</si>
  <si>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</si>
  <si>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</si>
  <si>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</si>
  <si>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</si>
  <si>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</si>
  <si>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</si>
  <si>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</si>
  <si>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</si>
  <si>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</si>
  <si>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</si>
  <si>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</si>
  <si>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</si>
  <si>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</si>
  <si>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</si>
  <si>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</si>
  <si>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</si>
  <si>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</si>
  <si>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</si>
  <si>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</si>
  <si>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</si>
  <si>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</si>
  <si>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</si>
  <si>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</si>
  <si>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</si>
  <si>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</si>
  <si>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</si>
  <si>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</si>
  <si>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</si>
  <si>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</si>
  <si>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</si>
  <si>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</si>
  <si>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</si>
  <si>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</si>
  <si>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</si>
  <si>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</si>
  <si>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</si>
  <si>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</si>
  <si>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</si>
  <si>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</si>
  <si>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</si>
  <si>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</si>
  <si>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</si>
  <si>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</si>
  <si>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</si>
  <si>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</si>
  <si>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</si>
  <si>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</si>
  <si>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</si>
  <si>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</si>
  <si>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</si>
  <si>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</si>
  <si>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</si>
  <si>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</si>
  <si>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</si>
  <si>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</si>
  <si>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</si>
  <si>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</si>
  <si>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</si>
  <si>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</si>
  <si>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</si>
  <si>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</si>
  <si>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</si>
  <si>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</si>
  <si>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</si>
  <si>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</si>
  <si>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</si>
  <si>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</si>
  <si>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</si>
  <si>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</si>
  <si>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</si>
  <si>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</si>
  <si>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</si>
  <si>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</si>
  <si>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</si>
  <si>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</si>
  <si>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</si>
  <si>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</si>
  <si>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</si>
  <si>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</si>
  <si>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</si>
  <si>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</si>
  <si>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</si>
  <si>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</si>
  <si>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</si>
  <si>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</si>
  <si>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</si>
  <si>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</si>
  <si>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</si>
  <si>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</si>
  <si>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</si>
  <si>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</si>
  <si>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</si>
  <si>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</si>
  <si>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</si>
  <si>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</si>
  <si>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</si>
  <si>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</si>
  <si>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</si>
  <si>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</si>
  <si>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</si>
  <si>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</si>
  <si>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</si>
  <si>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</si>
  <si>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</si>
  <si>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</si>
  <si>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</si>
  <si>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</si>
  <si>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</si>
  <si>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</si>
  <si>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</si>
  <si>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</si>
  <si>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</si>
  <si>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</si>
  <si>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</si>
  <si>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</si>
  <si>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</si>
  <si>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</si>
  <si>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</si>
  <si>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</si>
  <si>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</si>
  <si>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</si>
  <si>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</si>
  <si>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</si>
  <si>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</si>
  <si>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</si>
  <si>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</si>
  <si>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</si>
  <si>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</si>
  <si>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</si>
  <si>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</si>
  <si>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</si>
  <si>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</si>
  <si>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</si>
  <si>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</si>
  <si>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</si>
  <si>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</si>
  <si>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</si>
  <si>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</si>
  <si>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</si>
  <si>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</si>
  <si>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</si>
  <si>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</si>
  <si>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</si>
  <si>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</si>
  <si>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</si>
  <si>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</si>
  <si>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</si>
  <si>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</si>
  <si>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</si>
  <si>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</si>
  <si>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</si>
  <si>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</si>
  <si>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</si>
  <si>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</si>
  <si>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</si>
  <si>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</si>
  <si>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</si>
  <si>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</si>
  <si>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</si>
  <si>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</si>
  <si>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</si>
  <si>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</si>
  <si>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</si>
  <si>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</si>
  <si>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</si>
  <si>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</si>
  <si>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</si>
  <si>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</si>
  <si>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</si>
  <si>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</si>
  <si>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</si>
  <si>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</si>
  <si>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</si>
  <si>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</si>
  <si>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</si>
  <si>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</si>
  <si>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</si>
  <si>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</si>
  <si>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</si>
  <si>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</si>
  <si>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</si>
  <si>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</si>
  <si>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</si>
  <si>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</si>
  <si>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</si>
  <si>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</si>
  <si>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</si>
  <si>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</si>
  <si>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</si>
  <si>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</si>
  <si>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Q4 Jan - Mar 15/16</t>
  </si>
  <si>
    <t>Q1 Apr - Jun 15/16</t>
  </si>
  <si>
    <t>Q2 Jul - Sep 15/16</t>
  </si>
  <si>
    <t>Q3 Oct - Dec 15/16</t>
  </si>
  <si>
    <t>Cover and basic details</t>
  </si>
  <si>
    <t>Completed by:</t>
  </si>
  <si>
    <t>Email:</t>
  </si>
  <si>
    <t>Contact number:</t>
  </si>
  <si>
    <t>Please select date</t>
  </si>
  <si>
    <t>Please select data submission period</t>
  </si>
  <si>
    <t>Please select CCG</t>
  </si>
  <si>
    <t>Referral type</t>
  </si>
  <si>
    <t>Notes for completion</t>
  </si>
  <si>
    <t>Content</t>
  </si>
  <si>
    <t>Tracker</t>
  </si>
  <si>
    <t>Cover sheet</t>
  </si>
  <si>
    <t>On the cover sheet please enter the following information:</t>
  </si>
  <si>
    <t>Partnering CCG -2</t>
  </si>
  <si>
    <t>Partnering CCG -3</t>
  </si>
  <si>
    <t>Partnering CCG -4</t>
  </si>
  <si>
    <t>Partnering CCG -5</t>
  </si>
  <si>
    <t>Partnering CCG -6</t>
  </si>
  <si>
    <t>Partnering CCG -7</t>
  </si>
  <si>
    <t>Partnering CCG -8</t>
  </si>
  <si>
    <t>Partnering CCG -9</t>
  </si>
  <si>
    <t>Partnering CCG -10</t>
  </si>
  <si>
    <t>Partnering CCG -11</t>
  </si>
  <si>
    <t>Partnering CCG -12</t>
  </si>
  <si>
    <t>Partnering CCG -13</t>
  </si>
  <si>
    <t>Partnering CCG -14</t>
  </si>
  <si>
    <t>Partnering CCG -15</t>
  </si>
  <si>
    <t>Partnering CCG -16</t>
  </si>
  <si>
    <t>Partnering CCG -17</t>
  </si>
  <si>
    <t>Partnering CCG -18</t>
  </si>
  <si>
    <t>Partnering CCG -19</t>
  </si>
  <si>
    <t>Partnering CCG -20</t>
  </si>
  <si>
    <t>Free text - could this not be dropdown?</t>
  </si>
  <si>
    <t>Free text sould this say expected outcome?</t>
  </si>
  <si>
    <t>Partnering CCG -1</t>
  </si>
  <si>
    <t>13T</t>
  </si>
  <si>
    <t>NHS NEWCASTLE GATESHEAD CCG</t>
  </si>
  <si>
    <t>To note - Yellow cells require input, blue cells do not</t>
  </si>
  <si>
    <t>Clinical</t>
  </si>
  <si>
    <t>Managerial</t>
  </si>
  <si>
    <t>Admin</t>
  </si>
  <si>
    <t>NHS England direct commissioning</t>
  </si>
  <si>
    <t>NHS England specialist commisioning</t>
  </si>
  <si>
    <t>What is the evidence base for this intervention?</t>
  </si>
  <si>
    <t xml:space="preserve"> Planned spend (broken down by quarter) </t>
  </si>
  <si>
    <t xml:space="preserve">Main KPI </t>
  </si>
  <si>
    <t xml:space="preserve">KPI target </t>
  </si>
  <si>
    <t xml:space="preserve">Actual spend (broken down by quarter). </t>
  </si>
  <si>
    <t>KPI March 2016</t>
  </si>
  <si>
    <t>Name of person who has signed off the report on behalf of the HWB:</t>
  </si>
  <si>
    <t>Job title of person who has signed off the report on behalf of the HWB:</t>
  </si>
  <si>
    <t>Email of person who has signed off the report on behalf of the HWB:</t>
  </si>
  <si>
    <t>Contact number of person who has signed off the report on behalf of the HWB:</t>
  </si>
  <si>
    <t>Web link for plan:</t>
  </si>
  <si>
    <t>Planned publish date (you may wish to assure your plans before publishing):</t>
  </si>
  <si>
    <t>Funding scheme number</t>
  </si>
  <si>
    <t>Is your current Eating Disorder service for under 18s compliant with the guidelines issued by NHS England and  NCCMH in 2015?</t>
  </si>
  <si>
    <t>Example 1</t>
  </si>
  <si>
    <t>Example 2</t>
  </si>
  <si>
    <t xml:space="preserve">Service user group that the priority is targeted at e.g. Under 18s with Eating disorders, LAC, CYP who are sexually exploited </t>
  </si>
  <si>
    <t>The expected outcome of the scheme</t>
  </si>
  <si>
    <t>Description of local priority</t>
  </si>
  <si>
    <t>Please select local priority funding scheme</t>
  </si>
  <si>
    <t xml:space="preserve">CYP with eating disorders  </t>
  </si>
  <si>
    <t xml:space="preserve">NICE guidelines for self harm QNCC standards on intensive response </t>
  </si>
  <si>
    <t xml:space="preserve">70% of presenting cases  </t>
  </si>
  <si>
    <t>To be achieved by:</t>
  </si>
  <si>
    <t xml:space="preserve">If no please indicate below how much will be used to ensure an evidence based community eating disorder services, and how the generic resources are redeployed to support self harm and crisis services for young people  </t>
  </si>
  <si>
    <t xml:space="preserve">Supplement existing ED team to become evidence compliant </t>
  </si>
  <si>
    <t xml:space="preserve">Redeploy generic staff currently seeing ED cases now seen by community team to improve access to self harm  and crisis and invest underspend from ED funds  </t>
  </si>
  <si>
    <t xml:space="preserve">Every young person presenting with self harm or crisis seen within 2 hours regardless of setting  </t>
  </si>
  <si>
    <t>Please select scheme from which funding comes using the drop down menu</t>
  </si>
  <si>
    <t>10 out of 90  cases</t>
  </si>
  <si>
    <t xml:space="preserve">2 out of 80 cases </t>
  </si>
  <si>
    <t>Yes</t>
  </si>
  <si>
    <t>No</t>
  </si>
  <si>
    <t>Please select yes or no for KPI on track at end of Q3 using the drop down menu</t>
  </si>
  <si>
    <t>Please select yes or no for KPI on track at end of Q4 using the drop down menu</t>
  </si>
  <si>
    <t>Please select a date the KPI will be achieved by using the drop down menu</t>
  </si>
  <si>
    <t xml:space="preserve">Details for who has signed off the plan on behalf of the CCG </t>
  </si>
  <si>
    <t xml:space="preserve">Details for who has signed off the plan on behalf of the Health and Wellbeing Board </t>
  </si>
  <si>
    <t>If yes  please detail below how you are using the underspend of the monies allocated for Eating Disorder on crisis or self-harm</t>
  </si>
  <si>
    <t>Please select yes or no</t>
  </si>
  <si>
    <t xml:space="preserve">Details for who has completed the plan on behalf of the CCG </t>
  </si>
  <si>
    <t>The completed return will require details from the person completing the plan and those who are signing off the plan</t>
  </si>
  <si>
    <t>Cover sheet - this includes basic contact details from the person who has completed the template, the person who is signing off the plan on behalf of the CCG and the person who is signing off the plan on behalf of the Health and Well Being board</t>
  </si>
  <si>
    <t>Tracker sheet - this includes eating disorder and finance data</t>
  </si>
  <si>
    <t>The date of completion</t>
  </si>
  <si>
    <t>The CCG you are completing the plan on behalf of</t>
  </si>
  <si>
    <t>Details for who has completed the plan on behalf of the CCG (name, email, contact number and who has signed off the report on behalf of the CCG)</t>
  </si>
  <si>
    <t>Details for who has signed off the plan on behalf of the CCG (job title, email and contact number)</t>
  </si>
  <si>
    <t>Details for who has signed off the plan on behalf of the Health and Wellbeing Board (job title, email and contact number)</t>
  </si>
  <si>
    <t>Details of publish date and plan location (planned publish date and web link for plan)</t>
  </si>
  <si>
    <t>This requires eating disorder and finance data. Please answer as at time of completion</t>
  </si>
  <si>
    <t>The eating disorder section requires four questions to be completed:</t>
  </si>
  <si>
    <t>Which CCGs are you working with</t>
  </si>
  <si>
    <t>Actual spend broken down by quarter (Q1 Apr - Jun 15/16, Q2 Jul - Sep 15/16, Q3 Oct - Dec 15/16, Q4 Jan - Mar 15/16)</t>
  </si>
  <si>
    <t>Planned spend broken down by quarter (Q1 Apr - Jun 15/16, Q2 Jul - Sep 15/16, Q3 Oct - Dec 15/16, Q4 Jan - Mar 15/16)</t>
  </si>
  <si>
    <t>The finance section requires twenty questions to be completed:</t>
  </si>
  <si>
    <t>Local priority scheme 3</t>
  </si>
  <si>
    <t>Local priority scheme 4</t>
  </si>
  <si>
    <t>Local priority scheme 5</t>
  </si>
  <si>
    <t>Local priority scheme 6</t>
  </si>
  <si>
    <t>Local priority scheme 7</t>
  </si>
  <si>
    <t>Local priority scheme 8</t>
  </si>
  <si>
    <t>Local priority scheme 9</t>
  </si>
  <si>
    <t>Local priority scheme 10</t>
  </si>
  <si>
    <t>Local priority scheme 11</t>
  </si>
  <si>
    <t>Local priority scheme 12</t>
  </si>
  <si>
    <t>Local priority scheme 13</t>
  </si>
  <si>
    <t>Local priority scheme 14</t>
  </si>
  <si>
    <t>Local priority scheme 15</t>
  </si>
  <si>
    <t>Local priority scheme 16</t>
  </si>
  <si>
    <t>Local priority scheme 17</t>
  </si>
  <si>
    <t>Local priority scheme 18</t>
  </si>
  <si>
    <t>Local priority scheme 19</t>
  </si>
  <si>
    <t>Local priority scheme 20</t>
  </si>
  <si>
    <t>70 out of 90 cases</t>
  </si>
  <si>
    <t>CCG name</t>
  </si>
  <si>
    <t>Completion date</t>
  </si>
  <si>
    <t>Completed by</t>
  </si>
  <si>
    <t>Email</t>
  </si>
  <si>
    <t>Contact number</t>
  </si>
  <si>
    <t>Name</t>
  </si>
  <si>
    <t>Job title</t>
  </si>
  <si>
    <t>Details of publish date and plan location</t>
  </si>
  <si>
    <t>Date</t>
  </si>
  <si>
    <t>Weblink</t>
  </si>
  <si>
    <t>CCG Name</t>
  </si>
  <si>
    <t>Partnering CCGs</t>
  </si>
  <si>
    <t>Local priority schemes</t>
  </si>
  <si>
    <t>Initial plan submission - Sep 2015</t>
  </si>
  <si>
    <t>Oct - Dec 2015</t>
  </si>
  <si>
    <t>Jan - Mar 2016</t>
  </si>
  <si>
    <t>15/16 Transformation funds</t>
  </si>
  <si>
    <t>Please select stream from which funding comes using the drop down menu</t>
  </si>
  <si>
    <t>KPI Progress</t>
  </si>
  <si>
    <t>No. of questions answered</t>
  </si>
  <si>
    <t>1. Cover</t>
  </si>
  <si>
    <t>2. Tracker sheet - Eating Disorders</t>
  </si>
  <si>
    <t>Eating disorder</t>
  </si>
  <si>
    <t>Local priority scheme 1</t>
  </si>
  <si>
    <t>Local priority scheme 2</t>
  </si>
  <si>
    <t>3. Tracker sheet - Partnering CCGs</t>
  </si>
  <si>
    <t>4. Tracker sheet - Finance</t>
  </si>
  <si>
    <t>Basic details</t>
  </si>
  <si>
    <t>sum</t>
  </si>
  <si>
    <t>Question complete</t>
  </si>
  <si>
    <t>Question not complete</t>
  </si>
  <si>
    <t>Y</t>
  </si>
  <si>
    <t>N</t>
  </si>
  <si>
    <t>Sum</t>
  </si>
  <si>
    <t>Count</t>
  </si>
  <si>
    <t>Questions to answer</t>
  </si>
  <si>
    <t>Submission Period:</t>
  </si>
  <si>
    <t>CCG:</t>
  </si>
  <si>
    <t>Details for who has signed off the plan on behalf of NHS England Specialised Commissioning</t>
  </si>
  <si>
    <t>Name of person who has signed off the report on behalf of NHS England Specialised Commissioning:</t>
  </si>
  <si>
    <t>Job title of person who has signed off the report on behalf of NHS England Specialised Commissioning:</t>
  </si>
  <si>
    <t>Email of person who has signed off the report on behalf of NHS England Specialised Commissioning:</t>
  </si>
  <si>
    <t>Contact number of person who has signed off the report on behalf of NHS England Specialised Commissioning:</t>
  </si>
  <si>
    <t>Details for who has signed off the plan on behalf of NHS England Specialised Commisisoning</t>
  </si>
  <si>
    <t>New Investment (NHS)</t>
  </si>
  <si>
    <t>New Investment (Local Authority)</t>
  </si>
  <si>
    <t>New Investment (Criminal Justice)</t>
  </si>
  <si>
    <t>New Investment (Voluntary Sector)</t>
  </si>
  <si>
    <t>New Investment (Schools)</t>
  </si>
  <si>
    <t>Local priority stream 1</t>
  </si>
  <si>
    <t>Local priority stream 2</t>
  </si>
  <si>
    <t>Local priority stream 3</t>
  </si>
  <si>
    <t>Local priority stream 4</t>
  </si>
  <si>
    <t>Local priority stream 5</t>
  </si>
  <si>
    <t>Local priority stream 6</t>
  </si>
  <si>
    <t>Local priority stream 7</t>
  </si>
  <si>
    <t>Local priority stream 8</t>
  </si>
  <si>
    <t>Local priority stream 9</t>
  </si>
  <si>
    <t>Local priority stream 10</t>
  </si>
  <si>
    <t>Local priority stream 11</t>
  </si>
  <si>
    <t>Local priority stream 12</t>
  </si>
  <si>
    <t>Local priority stream 13</t>
  </si>
  <si>
    <t>Local priority stream 14</t>
  </si>
  <si>
    <t>Local priority stream 15</t>
  </si>
  <si>
    <t>Local priority stream 16</t>
  </si>
  <si>
    <t>Local priority stream 17</t>
  </si>
  <si>
    <t>Local priority stream 18</t>
  </si>
  <si>
    <t>Local priority stream 19</t>
  </si>
  <si>
    <t>Local priority stream 20</t>
  </si>
  <si>
    <t>Validation</t>
  </si>
  <si>
    <t>Validation Sheet - this sheet contains the details on question completion and if a user has answered each question</t>
  </si>
  <si>
    <t>The sheet is split into the 4 sections;</t>
  </si>
  <si>
    <t>Each section contains a table of the questions within the section, it has a Y or N depending on if the user has completed the question.</t>
  </si>
  <si>
    <t>Cells that are green and contain a  'Y' mean that the question has been completed and cells that are red and contain an 'N' mean that the question has  not been completed and need to have an answer inserted.</t>
  </si>
  <si>
    <t>In the case of the Finance sections all cells appear blank until a question has been completed on the row, the row will only be green when all questions on that row have been completed. Cells in this section correspond exactly to those wihtin the Finance section of the Tracker so users can see which questions have not been completed.</t>
  </si>
  <si>
    <t>Name of person who has signed off the plan on behalf of the CCG:</t>
  </si>
  <si>
    <t>Job title of person who has signed off the plan on behalf of the CCG:</t>
  </si>
  <si>
    <t>Email of person who has signed off the plan on behalf of the CCG:</t>
  </si>
  <si>
    <t>Contact number of person who has signed off the plan on behalf of the CCG:</t>
  </si>
  <si>
    <t>Name of person who has signed off the plan on behalf of the HWB:</t>
  </si>
  <si>
    <t>Job title of person who has signed off the plan on behalf of the HWB:</t>
  </si>
  <si>
    <t>Email of person who has signed off the plan on behalf of the HWB:</t>
  </si>
  <si>
    <t>Contact number of person who has signed off the plan on behalf of the HWB:</t>
  </si>
  <si>
    <t>Name of person who has signed off the plan on behalf of NHS England Specialised Commissioning:</t>
  </si>
  <si>
    <t>Job title of person who has signed off the plan on behalf of NHS England Specialised Commissioning:</t>
  </si>
  <si>
    <t>Email of person who has signed off the plan on behalf of NHS England Specialised Commissioning:</t>
  </si>
  <si>
    <t>Contact number of person who has signed off the plan on behalf of NHS England Specialised Commissioning:</t>
  </si>
  <si>
    <t>CAMHS Assurance Data Collection Template - Validation Sheet</t>
  </si>
  <si>
    <t>CAMHS Assurance Data Collection Template - Cover Sheet</t>
  </si>
  <si>
    <t>CAMHS Assurance Data Collection Template - Tracker Sheet</t>
  </si>
  <si>
    <t xml:space="preserve">CYP who self harm or CYP presenting in crisis  </t>
  </si>
  <si>
    <t>NCCMH/NHS England  guidelines 2015</t>
  </si>
  <si>
    <t>It may not be possible to answer all of the questions due to the timing of the collections so please ensure you answer as many questions as possible</t>
  </si>
  <si>
    <t>To record % of cases that received NICE concordant treatment within the standard's timeframes</t>
  </si>
  <si>
    <t>If yes,  please detail below how you intend to expand your current service for young people to meet further demand, or use the underspend of the monies allocated for Eating Disorder on crisis or self-harm for young people</t>
  </si>
  <si>
    <t>Support</t>
  </si>
  <si>
    <t>If you have any questions about how to complete the template please contact england.camhs-data@nhs.net for support</t>
  </si>
  <si>
    <t>Example 3</t>
  </si>
  <si>
    <t xml:space="preserve">Early intervention  for behavioral difficulties  provided in schools - commissioned in anticipation of monies </t>
  </si>
  <si>
    <t>Children in primary school with behaviour problems</t>
  </si>
  <si>
    <t xml:space="preserve">NICE guideline 158 </t>
  </si>
  <si>
    <t>Improved behaviour in home and school.  Improved academic outcomes</t>
  </si>
  <si>
    <t xml:space="preserve">Improvement in parent and teacher reported SDQ to below threshold for referral  </t>
  </si>
  <si>
    <t xml:space="preserve">Not measured as new scheme </t>
  </si>
  <si>
    <t xml:space="preserve">60% of cases achieve imprvements below threshold for referral </t>
  </si>
  <si>
    <t xml:space="preserve">Reduction in self harm admissions and A&amp;E presentation, reduction to Tier 4 admissions  </t>
  </si>
  <si>
    <t>Improved waiting times  and access , improved outcomes,  reduced admissions to Tier 4</t>
  </si>
  <si>
    <t>Please fill in every cell that relates to your current situation – so for example, in your initial submission, you will not be able to fill in actual spend for Q3 and Q4, nor whether you are on track to deliver the KPI. By the end of your final submission every column for every local funding priority should be completed</t>
  </si>
  <si>
    <t>CAMHS Assurance Data Collection Template - Instructions</t>
  </si>
  <si>
    <t>The model detailed in the guidance published by NHS England and NCCMH regarding the evidence based model for a Community Eating Disorder Team for Children and Young People under 18 needs to cover a minimum population footprint of 500k total population, and receive a minimum number of 50 new referrals per annum, in addition to existing caseload.  This reflects the volume of cases required to provide an safe, effective and efficient team. Many CCGs will need to work with other CCGs to commission teams jointly.  Please indicate which CCGs you will be working with</t>
  </si>
  <si>
    <t>Patrick Otway</t>
  </si>
  <si>
    <t>p.otway@nhs.net</t>
  </si>
  <si>
    <t>01226 433627</t>
  </si>
  <si>
    <t>Brigid Reid</t>
  </si>
  <si>
    <t>Chief Nurse</t>
  </si>
  <si>
    <t>brigid.reid@nhs.net</t>
  </si>
  <si>
    <t>01226 433706</t>
  </si>
  <si>
    <t>Rachel Dickinson</t>
  </si>
  <si>
    <t>Executive Director People</t>
  </si>
  <si>
    <t>racheldickinson@barnsley.gov.uk</t>
  </si>
  <si>
    <t>01226 773602</t>
  </si>
  <si>
    <t>December 2015 (once plan assured)</t>
  </si>
  <si>
    <t>Local decision by NHS Specialised Commissioning (Y&amp;H hub) for LTP's to be signed off at the Assurance Panel</t>
  </si>
  <si>
    <t>As above</t>
  </si>
  <si>
    <t>As aboive</t>
  </si>
  <si>
    <t>Supplement existing ED team ona collaborative basis with other CCG;s to become evidence compliant</t>
  </si>
  <si>
    <t>CYP with Eating Disorder</t>
  </si>
  <si>
    <t xml:space="preserve">Improved waiting times  and access , improved outcomes, prevent increase in admissions to Tier 4 </t>
  </si>
  <si>
    <t>Primary school children requiring emotional health and wellbeing support</t>
  </si>
  <si>
    <t>Nice Guidance 158 ; DfE Mental Health and Behaviour in schools</t>
  </si>
  <si>
    <t>Improved behaviour in home and school. Improved academic attainment. Reduced requirement for additional, higher level support</t>
  </si>
  <si>
    <t>Supplement existing Mental Health Therapeutic team (currenlty based at Springwell Academy) to provide additional, higher level emotional ahealth and wellbeing support - initial focus on Secondary schools in the borough</t>
  </si>
  <si>
    <t>Secondary school children, especialy those known to the Pupil Referral Unit, requiring higher level support to improve their emotional health and wellbeing</t>
  </si>
  <si>
    <t>Modular training sessions provided by the Mental Health Therapeutic Team to the 10 Secondary schools in Barnsley</t>
  </si>
  <si>
    <t xml:space="preserve">Staff at each Secondary school in Barnsley to enable early identificaiton of thos children where intervention is required to improve their emotional helath and wellbeing </t>
  </si>
  <si>
    <t>Reduced referrals to CAMHS; reduction in inappropriate referrals to CAMHS; improved waiting times and access to CAMHS; improved behavious in home and school; improved academic attainment</t>
  </si>
  <si>
    <t>Enhance CAMHS provision to Banrlsey Youth Offending Team</t>
  </si>
  <si>
    <t>Supplement existing CAMHS capacity to operate a fully functioning Single Point of Access</t>
  </si>
  <si>
    <t>Supplement existing CYP IAPT provision to allow backfil of posts</t>
  </si>
  <si>
    <t>www.barnsleyccg.nhs.uk</t>
  </si>
  <si>
    <t>Work with voluntary sector / partnerss to develop a 'one-stop-shop' to improve the awareness among children and young people of the emotional health and wellbeing services availabel to them</t>
  </si>
  <si>
    <t>All children and young people  residing in the Borough</t>
  </si>
  <si>
    <t>All stakeholders involved in delivering and commissioning  emotional health and wellbeing services to the children and young people residing in the Borough</t>
  </si>
  <si>
    <t>Improved behaviour in home and school; improved academic attainment; reduction in inappropriate referrals to CAMHS</t>
  </si>
  <si>
    <t xml:space="preserve">Nice Guidance 158 </t>
  </si>
  <si>
    <t>Improved behaviour in home and school; reduction in number of children and young people reoffending; increased numbers in Young offenders accessing employment and further education opportunities</t>
  </si>
  <si>
    <t>Children and young people known to Barnsley YOT</t>
  </si>
  <si>
    <t>Children and young people referred to SWPFT CAMHS</t>
  </si>
  <si>
    <t>SWYPFT CAMHS pilot</t>
  </si>
  <si>
    <t>Reduced waiting times; improved signposting if CAMHS not appropriate; right care at the right time</t>
  </si>
  <si>
    <t>Children and young people accessign psychological therapies</t>
  </si>
  <si>
    <t>National programme</t>
  </si>
  <si>
    <t>Improved access; right care, right time</t>
  </si>
  <si>
    <t>Children and young people and adults presenting in crisis</t>
  </si>
  <si>
    <t>Project to lookat better ways of sharing information / data between all partners of the LTP Implementation Group to enable better informed commissioning decisions</t>
  </si>
  <si>
    <t>Healthwatch Barnsley - 'Report on Emotional Health and Wellbeing with Children and Young People' March 2015; Commissioned Chilypep pilot at Barnsley College</t>
  </si>
  <si>
    <t>Improved awareness and understanding of children and young people of the emotional and wellbeing support services available to them and how to access them; improved use of digital technology</t>
  </si>
  <si>
    <t>QNCC Standards; Mental Health Crisis Care Concordat</t>
  </si>
  <si>
    <t>Improved information sharing,; improved collaboration among partners; commissioners better informed; change in organisational culture</t>
  </si>
  <si>
    <t>Improved crisis care leading to right care, rigth place, right time</t>
  </si>
  <si>
    <t>Future in Mind</t>
  </si>
  <si>
    <t>To be determined as new collaborative development</t>
  </si>
  <si>
    <t>to be determined as new collaborative development</t>
  </si>
  <si>
    <t>Early intervention and preventtion model  provided in schools - to promote resilience - initial phase to target schools of most need</t>
  </si>
  <si>
    <t xml:space="preserve">to be determined during initial phase </t>
  </si>
  <si>
    <t>Reduction in number of referra;s to CAMHS</t>
  </si>
  <si>
    <t>Information to be collated</t>
  </si>
  <si>
    <t>To be agreed with school-based team</t>
  </si>
  <si>
    <t>Every young person attending YOT to be seen by CAMHS within 72 hours</t>
  </si>
  <si>
    <t>90% of new entrants to YOT</t>
  </si>
  <si>
    <t>Information to be extrapolated</t>
  </si>
  <si>
    <t>To be agreed with CAMHS service</t>
  </si>
  <si>
    <t>As per existing programme</t>
  </si>
  <si>
    <t>As per existing agreement</t>
  </si>
  <si>
    <t>As per existign programme</t>
  </si>
  <si>
    <t>Supplement existing A&amp;E Mental Health Liaison services and develop Street Triage</t>
  </si>
  <si>
    <t>Children and young people in crisis seen within 2 hours</t>
  </si>
  <si>
    <t>To be seen within 4 hours</t>
  </si>
  <si>
    <t xml:space="preserve">To be determined </t>
  </si>
  <si>
    <t>To be determined as new development</t>
  </si>
  <si>
    <t>To be determined</t>
  </si>
  <si>
    <t>Greater number of children and young people aeware of emotional health and wellbeig services available to them</t>
  </si>
  <si>
    <t>As per Healthwatch Barnsley Survey - March 2015</t>
  </si>
  <si>
    <t>30% increase on baselined figures</t>
  </si>
  <si>
    <t>Residents of the Borough</t>
  </si>
  <si>
    <t>Mental Health resilience (Parity of esteem) utilised to enhance SPA, pilot street triage, enhance EIP Team; real term growth included in contract</t>
  </si>
  <si>
    <t>Improve capacity and capability of local mental health services</t>
  </si>
  <si>
    <t>Numeerous schemes developed</t>
  </si>
  <si>
    <t>Targets achieved</t>
  </si>
  <si>
    <t>14/15 schemes</t>
  </si>
  <si>
    <t>A stretching rolling trajectory with maximum wait determined at key intervals</t>
  </si>
  <si>
    <t>14/15 National funding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</si>
</sst>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name val="Calibri"/>
      <family val="2"/>
      <scheme val="minor"/>
    </font>
    <font>
      <sz val="16"/>
      <color theme="1"/>
      <name val="Calibri"/>
      <family val="2"/>
      <scheme val="minor"/>
    </font>
    <font>
      <b/>
      <sz val="16"/>
      <color theme="1"/>
      <name val="Calibri"/>
      <family val="2"/>
      <scheme val="minor"/>
    </font>
    <font>
      <sz val="11"/>
      <color rgb="FF1F497D"/>
      <name val="Calibri"/>
      <family val="2"/>
      <scheme val="minor"/>
    </font>
    <font>
      <b/>
      <sz val="11"/>
      <color theme="0"/>
      <name val="Calibri"/>
      <family val="2"/>
      <scheme val="minor"/>
    </font>
    <font>
      <sz val="9"/>
      <color indexed="81"/>
      <name val="Tahoma"/>
      <family val="2"/>
    </font>
    <font>
      <b/>
      <sz val="9"/>
      <color indexed="81"/>
      <name val="Tahoma"/>
      <family val="2"/>
    </font>
    <font>
      <sz val="11"/>
      <color indexed="81"/>
      <name val="Calibri"/>
      <family val="2"/>
      <scheme val="minor"/>
    </font>
    <font>
      <b/>
      <sz val="11"/>
      <name val="Calibri"/>
      <family val="2"/>
      <scheme val="minor"/>
    </font>
    <font>
      <sz val="11"/>
      <color theme="1" tint="4.9989318521683403E-2"/>
      <name val="Calibri"/>
      <family val="2"/>
      <scheme val="minor"/>
    </font>
    <font>
      <b/>
      <sz val="14"/>
      <color theme="1"/>
      <name val="Calibri"/>
      <family val="2"/>
      <scheme val="minor"/>
    </font>
    <font>
      <sz val="11"/>
      <color rgb="FF000000"/>
      <name val="Calibri"/>
      <family val="2"/>
      <scheme val="minor"/>
    </font>
    <font>
      <sz val="11"/>
      <color theme="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B050"/>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indexed="64"/>
      </right>
      <top/>
      <bottom style="medium">
        <color indexed="64"/>
      </bottom>
      <diagonal/>
    </border>
    <border>
      <left style="medium">
        <color auto="1"/>
      </left>
      <right style="medium">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auto="1"/>
      </bottom>
      <diagonal/>
    </border>
    <border>
      <left/>
      <right/>
      <top style="medium">
        <color auto="1"/>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65">
    <xf numFmtId="0" fontId="0" fillId="0" borderId="0" xfId="0"/>
    <xf numFmtId="0" fontId="0" fillId="0" borderId="0" xfId="0" applyBorder="1"/>
    <xf numFmtId="0" fontId="0" fillId="0" borderId="0" xfId="0" applyAlignment="1">
      <alignment wrapText="1"/>
    </xf>
    <xf numFmtId="0" fontId="1" fillId="0" borderId="0" xfId="0" applyFont="1"/>
    <xf numFmtId="0" fontId="0" fillId="0" borderId="0" xfId="0" applyFill="1" applyBorder="1"/>
    <xf numFmtId="0" fontId="0" fillId="0" borderId="0" xfId="0" applyFill="1"/>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0" xfId="0" applyFill="1"/>
    <xf numFmtId="0" fontId="0" fillId="4" borderId="0" xfId="0" applyFill="1" applyBorder="1" applyAlignment="1">
      <alignment horizontal="center" vertical="center" wrapText="1"/>
    </xf>
    <xf numFmtId="0" fontId="0" fillId="4" borderId="0" xfId="0" applyFill="1" applyBorder="1"/>
    <xf numFmtId="0" fontId="0" fillId="4" borderId="0" xfId="0" applyFill="1" applyBorder="1" applyAlignment="1"/>
    <xf numFmtId="0" fontId="0" fillId="2" borderId="9" xfId="0" applyFill="1" applyBorder="1"/>
    <xf numFmtId="0" fontId="0" fillId="2" borderId="6" xfId="0" applyFill="1" applyBorder="1"/>
    <xf numFmtId="0" fontId="0" fillId="2" borderId="7" xfId="0" applyFill="1" applyBorder="1"/>
    <xf numFmtId="0" fontId="0" fillId="2" borderId="5" xfId="0" applyFill="1" applyBorder="1"/>
    <xf numFmtId="0" fontId="0" fillId="2" borderId="8" xfId="0" applyFill="1" applyBorder="1"/>
    <xf numFmtId="0" fontId="0" fillId="3" borderId="9" xfId="0" applyFill="1" applyBorder="1"/>
    <xf numFmtId="0" fontId="0" fillId="3" borderId="6" xfId="0" applyFill="1" applyBorder="1"/>
    <xf numFmtId="0" fontId="0" fillId="3" borderId="7" xfId="0" applyFill="1" applyBorder="1"/>
    <xf numFmtId="0" fontId="0" fillId="3" borderId="5" xfId="0" applyFill="1" applyBorder="1"/>
    <xf numFmtId="0" fontId="0" fillId="3" borderId="5" xfId="0" applyFill="1" applyBorder="1" applyAlignment="1">
      <alignment horizontal="center" vertical="center" wrapText="1"/>
    </xf>
    <xf numFmtId="0" fontId="1" fillId="0" borderId="0" xfId="0" applyFont="1" applyFill="1"/>
    <xf numFmtId="0" fontId="0" fillId="0" borderId="0" xfId="0" applyFill="1" applyBorder="1" applyAlignment="1">
      <alignment horizontal="center" vertical="center" wrapText="1"/>
    </xf>
    <xf numFmtId="0" fontId="0" fillId="0" borderId="0" xfId="0" applyFill="1" applyBorder="1" applyAlignment="1">
      <alignment wrapText="1"/>
    </xf>
    <xf numFmtId="0" fontId="3" fillId="3" borderId="1" xfId="0" applyFont="1" applyFill="1" applyBorder="1"/>
    <xf numFmtId="0" fontId="0" fillId="3" borderId="6" xfId="0" applyFill="1" applyBorder="1" applyAlignment="1">
      <alignment horizontal="right"/>
    </xf>
    <xf numFmtId="0" fontId="0" fillId="3" borderId="7" xfId="0" applyFill="1" applyBorder="1" applyAlignment="1">
      <alignment horizontal="right"/>
    </xf>
    <xf numFmtId="0" fontId="0" fillId="0" borderId="0" xfId="0" applyFont="1"/>
    <xf numFmtId="0" fontId="0" fillId="2" borderId="1" xfId="0" applyFill="1" applyBorder="1"/>
    <xf numFmtId="0" fontId="0" fillId="3" borderId="5" xfId="0" applyFill="1" applyBorder="1" applyAlignment="1">
      <alignment horizontal="right"/>
    </xf>
    <xf numFmtId="0" fontId="2" fillId="0" borderId="12" xfId="0" applyFont="1" applyBorder="1" applyAlignment="1">
      <alignment wrapText="1"/>
    </xf>
    <xf numFmtId="0" fontId="0" fillId="3" borderId="14" xfId="0" applyFill="1" applyBorder="1" applyAlignment="1"/>
    <xf numFmtId="0" fontId="0" fillId="3" borderId="15" xfId="0" applyFill="1" applyBorder="1" applyAlignment="1"/>
    <xf numFmtId="0" fontId="0" fillId="3" borderId="11" xfId="0" applyFill="1" applyBorder="1" applyAlignment="1"/>
    <xf numFmtId="0" fontId="0" fillId="3" borderId="10" xfId="0" applyFill="1" applyBorder="1" applyAlignment="1"/>
    <xf numFmtId="0" fontId="2" fillId="0" borderId="0" xfId="0" applyFont="1" applyAlignment="1">
      <alignment wrapText="1"/>
    </xf>
    <xf numFmtId="17" fontId="0" fillId="0" borderId="0" xfId="0" applyNumberFormat="1"/>
    <xf numFmtId="0" fontId="0" fillId="0" borderId="0" xfId="0" applyAlignment="1">
      <alignment horizontal="left"/>
    </xf>
    <xf numFmtId="17" fontId="0" fillId="0" borderId="0" xfId="0" applyNumberFormat="1" applyAlignment="1">
      <alignment horizontal="left"/>
    </xf>
    <xf numFmtId="0" fontId="2" fillId="0" borderId="0" xfId="0" applyFont="1"/>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xf numFmtId="0" fontId="0" fillId="3" borderId="1" xfId="0" applyFill="1" applyBorder="1" applyAlignment="1">
      <alignment horizontal="center" vertical="center" wrapText="1"/>
    </xf>
    <xf numFmtId="0" fontId="3" fillId="4" borderId="0" xfId="0" applyFont="1" applyFill="1"/>
    <xf numFmtId="0" fontId="0" fillId="2" borderId="6"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5" xfId="0" applyFill="1" applyBorder="1" applyAlignment="1" applyProtection="1">
      <alignment horizontal="center" vertical="center"/>
      <protection locked="0"/>
    </xf>
    <xf numFmtId="17" fontId="0" fillId="2" borderId="6" xfId="0" applyNumberFormat="1" applyFill="1" applyBorder="1" applyAlignment="1" applyProtection="1">
      <alignment wrapText="1"/>
      <protection locked="0"/>
    </xf>
    <xf numFmtId="0" fontId="2" fillId="2" borderId="6" xfId="0" applyFont="1" applyFill="1" applyBorder="1" applyAlignment="1" applyProtection="1">
      <alignment horizontal="center" vertical="center" wrapText="1"/>
      <protection locked="0"/>
    </xf>
    <xf numFmtId="17" fontId="0" fillId="2" borderId="7" xfId="0" applyNumberFormat="1" applyFill="1" applyBorder="1" applyAlignment="1" applyProtection="1">
      <alignment wrapText="1"/>
      <protection locked="0"/>
    </xf>
    <xf numFmtId="0" fontId="2" fillId="2" borderId="7" xfId="0" applyFont="1" applyFill="1" applyBorder="1" applyAlignment="1" applyProtection="1">
      <alignment horizontal="center" vertical="center" wrapText="1"/>
      <protection locked="0"/>
    </xf>
    <xf numFmtId="0" fontId="0" fillId="2" borderId="5" xfId="0" applyFill="1" applyBorder="1" applyAlignment="1" applyProtection="1">
      <alignment horizontal="right" vertical="center" wrapText="1"/>
      <protection locked="0"/>
    </xf>
    <xf numFmtId="0" fontId="0" fillId="3" borderId="2" xfId="0" applyFill="1" applyBorder="1"/>
    <xf numFmtId="0" fontId="0" fillId="2" borderId="6" xfId="0" applyFill="1" applyBorder="1" applyAlignment="1" applyProtection="1">
      <alignment wrapText="1"/>
      <protection locked="0"/>
    </xf>
    <xf numFmtId="0" fontId="1" fillId="5" borderId="1" xfId="0" applyFont="1" applyFill="1" applyBorder="1"/>
    <xf numFmtId="0" fontId="4" fillId="5" borderId="1" xfId="0" applyFont="1" applyFill="1" applyBorder="1"/>
    <xf numFmtId="0" fontId="0" fillId="3" borderId="1" xfId="0" applyFill="1" applyBorder="1"/>
    <xf numFmtId="0" fontId="0" fillId="0" borderId="0" xfId="0" applyAlignment="1">
      <alignment horizontal="center" wrapText="1"/>
    </xf>
    <xf numFmtId="0" fontId="0" fillId="0" borderId="0" xfId="0" applyFont="1" applyFill="1"/>
    <xf numFmtId="0" fontId="0" fillId="0" borderId="0" xfId="0" applyBorder="1" applyAlignment="1">
      <alignment horizontal="left"/>
    </xf>
    <xf numFmtId="0" fontId="0" fillId="4" borderId="0" xfId="0" applyFill="1" applyBorder="1" applyAlignment="1">
      <alignment horizontal="left"/>
    </xf>
    <xf numFmtId="0" fontId="3" fillId="4" borderId="0" xfId="0" applyFont="1" applyFill="1" applyBorder="1" applyAlignment="1">
      <alignment horizontal="left"/>
    </xf>
    <xf numFmtId="0" fontId="3" fillId="4" borderId="0" xfId="0" applyFont="1" applyFill="1" applyAlignment="1">
      <alignment horizontal="left"/>
    </xf>
    <xf numFmtId="0" fontId="0" fillId="4" borderId="0" xfId="0" applyFill="1" applyAlignment="1">
      <alignment horizontal="left"/>
    </xf>
    <xf numFmtId="0" fontId="0" fillId="0" borderId="0" xfId="0" applyAlignment="1">
      <alignment wrapText="1"/>
    </xf>
    <xf numFmtId="0" fontId="5" fillId="0" borderId="0" xfId="0" applyFont="1" applyAlignment="1">
      <alignment horizontal="left" vertical="center" indent="10"/>
    </xf>
    <xf numFmtId="0" fontId="2" fillId="4" borderId="0" xfId="0" applyFont="1" applyFill="1" applyProtection="1"/>
    <xf numFmtId="0" fontId="10" fillId="4" borderId="1" xfId="0" applyFont="1" applyFill="1" applyBorder="1" applyAlignment="1" applyProtection="1">
      <alignment horizontal="left"/>
    </xf>
    <xf numFmtId="0" fontId="11" fillId="0" borderId="0" xfId="0" applyFont="1"/>
    <xf numFmtId="0" fontId="0" fillId="8" borderId="0" xfId="0" applyFont="1" applyFill="1"/>
    <xf numFmtId="0" fontId="0" fillId="0" borderId="5" xfId="0" applyBorder="1" applyAlignment="1">
      <alignment wrapText="1"/>
    </xf>
    <xf numFmtId="0" fontId="0" fillId="0" borderId="5" xfId="0" applyBorder="1" applyAlignment="1">
      <alignment vertical="top" wrapText="1"/>
    </xf>
    <xf numFmtId="0" fontId="0" fillId="0" borderId="6" xfId="0" applyBorder="1"/>
    <xf numFmtId="0" fontId="0" fillId="0" borderId="7" xfId="0" applyBorder="1"/>
    <xf numFmtId="0" fontId="0" fillId="0" borderId="5" xfId="0" applyBorder="1"/>
    <xf numFmtId="0" fontId="0" fillId="7" borderId="0" xfId="0" applyFill="1"/>
    <xf numFmtId="0" fontId="0" fillId="0" borderId="6" xfId="0" applyFont="1" applyFill="1" applyBorder="1"/>
    <xf numFmtId="0" fontId="0" fillId="0" borderId="10" xfId="0" applyFill="1" applyBorder="1" applyAlignment="1">
      <alignment vertical="top" wrapText="1"/>
    </xf>
    <xf numFmtId="0" fontId="0" fillId="0" borderId="0" xfId="0" applyAlignment="1">
      <alignment vertical="center" wrapText="1"/>
    </xf>
    <xf numFmtId="0" fontId="0" fillId="0" borderId="0" xfId="0" applyFont="1" applyFill="1" applyAlignment="1">
      <alignment vertical="center" wrapText="1"/>
    </xf>
    <xf numFmtId="0" fontId="0" fillId="0" borderId="5" xfId="0" applyFill="1" applyBorder="1" applyAlignment="1">
      <alignment vertical="top" wrapText="1"/>
    </xf>
    <xf numFmtId="0" fontId="2" fillId="0" borderId="0" xfId="0" applyFont="1" applyAlignment="1">
      <alignment wrapText="1"/>
    </xf>
    <xf numFmtId="0" fontId="2" fillId="0" borderId="13" xfId="0" applyFont="1" applyFill="1" applyBorder="1" applyAlignment="1" applyProtection="1">
      <alignment wrapText="1"/>
    </xf>
    <xf numFmtId="0" fontId="2" fillId="0" borderId="0" xfId="0" applyFont="1" applyBorder="1" applyAlignment="1">
      <alignment wrapText="1"/>
    </xf>
    <xf numFmtId="0" fontId="0" fillId="4" borderId="13" xfId="0" applyFill="1" applyBorder="1" applyAlignment="1">
      <alignment wrapText="1"/>
    </xf>
    <xf numFmtId="0" fontId="0" fillId="0" borderId="0" xfId="0" applyAlignment="1">
      <alignment wrapText="1"/>
    </xf>
    <xf numFmtId="0" fontId="12" fillId="0" borderId="0" xfId="0" applyFont="1"/>
    <xf numFmtId="0" fontId="0" fillId="0" borderId="0" xfId="0" applyAlignment="1">
      <alignment wrapText="1"/>
    </xf>
    <xf numFmtId="0" fontId="0" fillId="2" borderId="1" xfId="0" applyFill="1" applyBorder="1" applyProtection="1">
      <protection locked="0"/>
    </xf>
    <xf numFmtId="0" fontId="0" fillId="2" borderId="1" xfId="0" applyFill="1" applyBorder="1" applyAlignment="1" applyProtection="1">
      <alignment horizontal="left"/>
      <protection locked="0"/>
    </xf>
    <xf numFmtId="0" fontId="0" fillId="2" borderId="6" xfId="0" applyFill="1" applyBorder="1" applyAlignment="1" applyProtection="1">
      <alignment horizontal="right" vertical="center" wrapText="1"/>
      <protection locked="0"/>
    </xf>
    <xf numFmtId="0" fontId="0" fillId="2" borderId="7" xfId="0" applyFill="1" applyBorder="1" applyAlignment="1" applyProtection="1">
      <alignment horizontal="right" vertical="center" wrapText="1"/>
      <protection locked="0"/>
    </xf>
    <xf numFmtId="0" fontId="2" fillId="0" borderId="13" xfId="0" applyFont="1" applyBorder="1" applyAlignment="1">
      <alignment wrapText="1"/>
    </xf>
    <xf numFmtId="0" fontId="2" fillId="0" borderId="0" xfId="0" quotePrefix="1" applyFont="1" applyAlignment="1">
      <alignment wrapText="1"/>
    </xf>
    <xf numFmtId="0" fontId="3" fillId="0" borderId="0" xfId="0" applyFont="1" applyAlignment="1">
      <alignment wrapText="1"/>
    </xf>
    <xf numFmtId="0" fontId="0" fillId="4" borderId="0" xfId="0" applyFill="1" applyAlignment="1">
      <alignment wrapText="1"/>
    </xf>
    <xf numFmtId="0" fontId="0" fillId="0" borderId="0" xfId="0" applyFont="1" applyFill="1" applyBorder="1" applyAlignment="1">
      <alignment wrapText="1"/>
    </xf>
    <xf numFmtId="0" fontId="4" fillId="5" borderId="1" xfId="0" applyFont="1" applyFill="1" applyBorder="1" applyAlignment="1">
      <alignment wrapText="1"/>
    </xf>
    <xf numFmtId="0" fontId="0" fillId="5" borderId="1" xfId="0" applyFill="1" applyBorder="1" applyAlignment="1">
      <alignment wrapText="1"/>
    </xf>
    <xf numFmtId="0" fontId="0" fillId="3" borderId="1" xfId="0" applyFill="1" applyBorder="1" applyAlignment="1">
      <alignment horizontal="center" vertical="center" wrapText="1"/>
    </xf>
    <xf numFmtId="0" fontId="0" fillId="0" borderId="9" xfId="0" applyBorder="1"/>
    <xf numFmtId="0" fontId="0" fillId="0" borderId="1" xfId="0" applyBorder="1"/>
    <xf numFmtId="0" fontId="0" fillId="0" borderId="1" xfId="0" applyBorder="1" applyAlignment="1">
      <alignment vertical="top" wrapText="1"/>
    </xf>
    <xf numFmtId="0" fontId="0" fillId="0" borderId="0" xfId="0" applyAlignment="1">
      <alignment wrapText="1"/>
    </xf>
    <xf numFmtId="0" fontId="10" fillId="4" borderId="1" xfId="0" applyFont="1" applyFill="1" applyBorder="1" applyAlignment="1" applyProtection="1">
      <alignment horizontal="center"/>
    </xf>
    <xf numFmtId="0" fontId="6" fillId="7" borderId="1" xfId="0" applyFont="1" applyFill="1" applyBorder="1" applyAlignment="1" applyProtection="1">
      <alignment horizontal="center"/>
    </xf>
    <xf numFmtId="9" fontId="0" fillId="2" borderId="6" xfId="0" applyNumberFormat="1" applyFill="1" applyBorder="1" applyAlignment="1" applyProtection="1">
      <alignment wrapText="1"/>
      <protection locked="0"/>
    </xf>
    <xf numFmtId="0" fontId="0" fillId="2" borderId="6" xfId="0" quotePrefix="1" applyFill="1" applyBorder="1" applyAlignment="1" applyProtection="1">
      <alignment wrapText="1"/>
      <protection locked="0"/>
    </xf>
    <xf numFmtId="0" fontId="0" fillId="6" borderId="5" xfId="0" applyFill="1" applyBorder="1" applyAlignment="1" applyProtection="1">
      <alignment horizontal="left" vertical="center" wrapText="1"/>
    </xf>
    <xf numFmtId="0" fontId="0" fillId="6" borderId="5" xfId="0" applyFill="1" applyBorder="1" applyAlignment="1" applyProtection="1">
      <alignment vertical="center" wrapText="1"/>
    </xf>
    <xf numFmtId="0" fontId="0" fillId="6" borderId="5" xfId="0" applyFill="1" applyBorder="1" applyAlignment="1" applyProtection="1">
      <alignment horizontal="left"/>
    </xf>
    <xf numFmtId="0" fontId="0" fillId="6" borderId="5" xfId="0" applyFill="1" applyBorder="1" applyAlignment="1" applyProtection="1">
      <alignment wrapText="1"/>
    </xf>
    <xf numFmtId="17" fontId="0" fillId="6" borderId="5" xfId="0" applyNumberFormat="1" applyFill="1" applyBorder="1" applyProtection="1"/>
    <xf numFmtId="17" fontId="0" fillId="6" borderId="5" xfId="0" applyNumberFormat="1" applyFill="1" applyBorder="1" applyAlignment="1" applyProtection="1">
      <alignment wrapText="1"/>
    </xf>
    <xf numFmtId="0" fontId="2" fillId="6" borderId="5" xfId="0" applyFont="1" applyFill="1" applyBorder="1" applyAlignment="1" applyProtection="1">
      <alignment horizontal="center" vertical="center" wrapText="1"/>
    </xf>
    <xf numFmtId="0" fontId="0" fillId="6" borderId="6" xfId="0" applyFill="1" applyBorder="1" applyAlignment="1" applyProtection="1">
      <alignment horizontal="left" vertical="center" wrapText="1"/>
    </xf>
    <xf numFmtId="0" fontId="0" fillId="6" borderId="6" xfId="0" applyFill="1" applyBorder="1" applyAlignment="1" applyProtection="1">
      <alignment vertical="center" wrapText="1"/>
    </xf>
    <xf numFmtId="0" fontId="0" fillId="6" borderId="6" xfId="0" applyFill="1" applyBorder="1" applyAlignment="1" applyProtection="1">
      <alignment horizontal="left"/>
    </xf>
    <xf numFmtId="0" fontId="0" fillId="6" borderId="6" xfId="0" applyFill="1" applyBorder="1" applyAlignment="1" applyProtection="1">
      <alignment wrapText="1"/>
    </xf>
    <xf numFmtId="0" fontId="0" fillId="6" borderId="6" xfId="0" applyFill="1" applyBorder="1" applyProtection="1"/>
    <xf numFmtId="9" fontId="0" fillId="6" borderId="6" xfId="0" applyNumberFormat="1" applyFill="1" applyBorder="1" applyAlignment="1" applyProtection="1">
      <alignment wrapText="1"/>
    </xf>
    <xf numFmtId="17" fontId="0" fillId="6" borderId="6" xfId="0" applyNumberFormat="1" applyFill="1" applyBorder="1" applyAlignment="1" applyProtection="1">
      <alignment wrapText="1"/>
    </xf>
    <xf numFmtId="0" fontId="2" fillId="6" borderId="6" xfId="0" applyFont="1" applyFill="1" applyBorder="1" applyAlignment="1" applyProtection="1">
      <alignment horizontal="center" vertical="center" wrapText="1"/>
    </xf>
    <xf numFmtId="0" fontId="13" fillId="0" borderId="0" xfId="0" applyFont="1" applyAlignment="1">
      <alignment wrapText="1"/>
    </xf>
    <xf numFmtId="0" fontId="12" fillId="0" borderId="0" xfId="0" applyFont="1" applyAlignment="1">
      <alignment vertical="top"/>
    </xf>
    <xf numFmtId="0" fontId="0" fillId="0" borderId="0" xfId="0" applyNumberFormat="1"/>
    <xf numFmtId="0" fontId="14" fillId="0" borderId="0" xfId="0" applyFont="1"/>
    <xf numFmtId="0" fontId="14" fillId="0" borderId="0" xfId="0" applyFont="1" applyAlignment="1">
      <alignment vertical="top" wrapText="1"/>
    </xf>
    <xf numFmtId="1" fontId="14" fillId="0" borderId="0" xfId="0" applyNumberFormat="1" applyFont="1"/>
    <xf numFmtId="3" fontId="0" fillId="6" borderId="5" xfId="0" applyNumberFormat="1" applyFill="1" applyBorder="1" applyProtection="1"/>
    <xf numFmtId="3" fontId="0" fillId="6" borderId="6" xfId="0" applyNumberFormat="1" applyFill="1" applyBorder="1" applyProtection="1"/>
    <xf numFmtId="3" fontId="0" fillId="6" borderId="5" xfId="0" applyNumberFormat="1" applyFill="1" applyBorder="1" applyAlignment="1" applyProtection="1">
      <alignment wrapText="1"/>
    </xf>
    <xf numFmtId="3" fontId="0" fillId="6" borderId="6" xfId="0" applyNumberFormat="1" applyFill="1" applyBorder="1" applyAlignment="1" applyProtection="1">
      <alignment wrapText="1"/>
    </xf>
    <xf numFmtId="49" fontId="0" fillId="2" borderId="5"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6" xfId="0" applyFill="1" applyBorder="1" applyAlignment="1" applyProtection="1">
      <alignment horizontal="left" wrapText="1"/>
      <protection locked="0"/>
    </xf>
    <xf numFmtId="3" fontId="0" fillId="2" borderId="6" xfId="0" applyNumberFormat="1" applyFill="1" applyBorder="1" applyAlignment="1" applyProtection="1">
      <alignment wrapText="1"/>
      <protection locked="0"/>
    </xf>
    <xf numFmtId="0" fontId="0" fillId="2" borderId="7" xfId="0" applyFill="1" applyBorder="1" applyAlignment="1" applyProtection="1">
      <alignment horizontal="left" wrapText="1"/>
      <protection locked="0"/>
    </xf>
    <xf numFmtId="3" fontId="0" fillId="2" borderId="7" xfId="0" applyNumberFormat="1" applyFill="1" applyBorder="1" applyAlignment="1" applyProtection="1">
      <alignment wrapText="1"/>
      <protection locked="0"/>
    </xf>
    <xf numFmtId="0" fontId="0" fillId="0" borderId="0" xfId="0" applyAlignment="1">
      <alignment horizontal="left"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Alignment="1">
      <alignment horizontal="left" vertical="center" wrapText="1" indent="5"/>
    </xf>
    <xf numFmtId="0" fontId="4" fillId="5" borderId="2" xfId="0" applyFont="1" applyFill="1" applyBorder="1" applyAlignment="1">
      <alignment horizontal="center"/>
    </xf>
    <xf numFmtId="0" fontId="4" fillId="5" borderId="3" xfId="0" applyFont="1" applyFill="1" applyBorder="1" applyAlignment="1">
      <alignment horizont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8" xfId="0" applyFill="1" applyBorder="1" applyAlignment="1">
      <alignment horizontal="center" vertical="center" wrapText="1"/>
    </xf>
    <xf numFmtId="0" fontId="4" fillId="5" borderId="4" xfId="0" applyFont="1" applyFill="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lignment wrapText="1"/>
    </xf>
  </cellXfs>
  <cellStyles count="1">
    <cellStyle name="Normal" xfId="0" builtinId="0"/>
  </cellStyles>
  <dxfs count="19">
    <dxf>
      <font>
        <color theme="0"/>
      </font>
      <fill>
        <patternFill patternType="solid">
          <bgColor theme="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1"/>
      </font>
      <fill>
        <patternFill>
          <bgColor rgb="FF00B050"/>
        </patternFill>
      </fill>
    </dxf>
    <dxf>
      <fill>
        <patternFill>
          <bgColor rgb="FFFF0000"/>
        </patternFill>
      </fill>
    </dxf>
    <dxf>
      <font>
        <color theme="1"/>
      </font>
      <fill>
        <patternFill>
          <bgColor rgb="FFFF0000"/>
        </patternFill>
      </fill>
    </dxf>
    <dxf>
      <font>
        <color theme="1"/>
      </font>
      <fill>
        <patternFill>
          <bgColor rgb="FF00B050"/>
        </patternFill>
      </fill>
    </dxf>
    <dxf>
      <font>
        <color theme="0"/>
      </font>
      <fill>
        <patternFill patternType="solid">
          <bgColor theme="0"/>
        </patternFill>
      </fill>
    </dxf>
    <dxf>
      <fill>
        <patternFill>
          <bgColor rgb="FFFFFF99"/>
        </patternFill>
      </fill>
    </dxf>
    <dxf>
      <fill>
        <patternFill>
          <bgColor rgb="FFFFFF99"/>
        </patternFill>
      </fill>
    </dxf>
    <dxf>
      <font>
        <color theme="0"/>
      </font>
      <fill>
        <patternFill>
          <bgColor rgb="FF00B050"/>
        </patternFill>
      </fill>
    </dxf>
    <dxf>
      <font>
        <color theme="0"/>
      </font>
      <fill>
        <patternFill>
          <bgColor rgb="FF00B050"/>
        </patternFill>
      </fill>
    </dxf>
    <dxf>
      <font>
        <color rgb="FF9C0006"/>
      </font>
      <fill>
        <patternFill>
          <bgColor rgb="FFFFC7CE"/>
        </patternFill>
      </fill>
    </dxf>
    <dxf>
      <fill>
        <patternFill>
          <bgColor rgb="FFFF0000"/>
        </patternFill>
      </fill>
    </dxf>
    <dxf>
      <fill>
        <patternFill>
          <bgColor rgb="FFFF0000"/>
        </patternFill>
      </fill>
    </dxf>
    <dxf>
      <fill>
        <patternFill>
          <bgColor rgb="FF00B050"/>
        </patternFill>
      </fill>
    </dxf>
    <dxf>
      <fill>
        <patternFill>
          <bgColor rgb="FF00B050"/>
        </patternFill>
      </fill>
    </dxf>
  </dxfs>
  <tableStyles count="0" defaultTableStyle="TableStyleMedium2" defaultPivotStyle="PivotStyleLight16"/>
  <colors>
    <mruColors>
      <color rgb="FFFFFF99"/>
      <color rgb="FF99CCFF"/>
      <color rgb="FF33CCFF"/>
      <color rgb="FF3399FF"/>
      <color rgb="FF66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2178843</xdr:colOff>
      <xdr:row>19</xdr:row>
      <xdr:rowOff>190499</xdr:rowOff>
    </xdr:from>
    <xdr:ext cx="7039907" cy="1830959"/>
    <xdr:sp macro="" textlink="">
      <xdr:nvSpPr>
        <xdr:cNvPr id="3" name="Rectangle 2"/>
        <xdr:cNvSpPr/>
      </xdr:nvSpPr>
      <xdr:spPr>
        <a:xfrm rot="19019647">
          <a:off x="2786062" y="3559968"/>
          <a:ext cx="7039907" cy="1830959"/>
        </a:xfrm>
        <a:prstGeom prst="rect">
          <a:avLst/>
        </a:prstGeom>
        <a:noFill/>
      </xdr:spPr>
      <xdr:txBody>
        <a:bodyPr wrap="square" lIns="91440" tIns="45720" rIns="91440" bIns="45720">
          <a:noAutofit/>
        </a:bodyPr>
        <a:lstStyle/>
        <a:p>
          <a:pPr algn="ctr"/>
          <a:r>
            <a:rPr lang="en-US" sz="96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65"/>
  <sheetViews>
    <sheetView showGridLines="0" topLeftCell="A13" zoomScale="70" zoomScaleNormal="70" workbookViewId="0"/>
  </sheetViews>
  <sheetFormatPr defaultRowHeight="15" x14ac:dyDescent="0.25"/>
  <cols>
    <col min="1" max="1" width="4.7109375" style="88" customWidth="1"/>
    <col min="2" max="2" width="140.140625" style="88" customWidth="1"/>
    <col min="17" max="16384" width="9.140625" style="88"/>
  </cols>
  <sheetData>
    <row r="1" spans="2:16" ht="15.75" thickBot="1" x14ac:dyDescent="0.3"/>
    <row r="2" spans="2:16" s="97" customFormat="1" ht="21.75" customHeight="1" thickBot="1" x14ac:dyDescent="0.4">
      <c r="B2" s="100" t="s">
        <v>696</v>
      </c>
      <c r="C2"/>
      <c r="D2"/>
      <c r="E2"/>
      <c r="F2"/>
      <c r="G2"/>
      <c r="H2"/>
      <c r="I2"/>
      <c r="J2"/>
      <c r="K2"/>
      <c r="L2"/>
      <c r="M2"/>
      <c r="N2"/>
      <c r="O2"/>
      <c r="P2"/>
    </row>
    <row r="3" spans="2:16" ht="15.75" thickBot="1" x14ac:dyDescent="0.3"/>
    <row r="4" spans="2:16" ht="15.75" thickBot="1" x14ac:dyDescent="0.3">
      <c r="B4" s="101" t="s">
        <v>478</v>
      </c>
    </row>
    <row r="5" spans="2:16" ht="15" customHeight="1" x14ac:dyDescent="0.25">
      <c r="B5" s="95" t="s">
        <v>554</v>
      </c>
    </row>
    <row r="6" spans="2:16" ht="15" customHeight="1" thickBot="1" x14ac:dyDescent="0.3">
      <c r="B6" s="84"/>
    </row>
    <row r="7" spans="2:16" ht="15.75" thickBot="1" x14ac:dyDescent="0.3">
      <c r="B7" s="101" t="s">
        <v>479</v>
      </c>
    </row>
    <row r="8" spans="2:16" s="98" customFormat="1" ht="30.75" customHeight="1" x14ac:dyDescent="0.25">
      <c r="B8" s="87" t="s">
        <v>555</v>
      </c>
      <c r="C8"/>
      <c r="D8"/>
      <c r="E8"/>
      <c r="F8"/>
      <c r="G8"/>
      <c r="H8"/>
      <c r="I8"/>
      <c r="J8"/>
      <c r="K8"/>
      <c r="L8"/>
      <c r="M8"/>
      <c r="N8"/>
      <c r="O8"/>
      <c r="P8"/>
    </row>
    <row r="9" spans="2:16" s="98" customFormat="1" x14ac:dyDescent="0.25">
      <c r="B9" s="88" t="s">
        <v>556</v>
      </c>
      <c r="C9"/>
      <c r="D9"/>
      <c r="E9"/>
      <c r="F9"/>
      <c r="G9"/>
      <c r="H9"/>
      <c r="I9"/>
      <c r="J9"/>
      <c r="K9"/>
      <c r="L9"/>
      <c r="M9"/>
      <c r="N9"/>
      <c r="O9"/>
      <c r="P9"/>
    </row>
    <row r="10" spans="2:16" x14ac:dyDescent="0.25">
      <c r="B10" s="88" t="s">
        <v>658</v>
      </c>
    </row>
    <row r="11" spans="2:16" ht="15" customHeight="1" x14ac:dyDescent="0.25">
      <c r="B11" s="86" t="s">
        <v>507</v>
      </c>
    </row>
    <row r="12" spans="2:16" ht="15" customHeight="1" thickBot="1" x14ac:dyDescent="0.3">
      <c r="B12" s="31"/>
    </row>
    <row r="13" spans="2:16" ht="15.75" thickBot="1" x14ac:dyDescent="0.3">
      <c r="B13" s="101" t="s">
        <v>481</v>
      </c>
    </row>
    <row r="14" spans="2:16" x14ac:dyDescent="0.25">
      <c r="B14" s="88" t="s">
        <v>482</v>
      </c>
    </row>
    <row r="15" spans="2:16" x14ac:dyDescent="0.25">
      <c r="B15" s="88" t="s">
        <v>557</v>
      </c>
    </row>
    <row r="16" spans="2:16" x14ac:dyDescent="0.25">
      <c r="B16" s="88" t="s">
        <v>558</v>
      </c>
    </row>
    <row r="17" spans="2:2" x14ac:dyDescent="0.25">
      <c r="B17" s="88" t="s">
        <v>559</v>
      </c>
    </row>
    <row r="18" spans="2:2" ht="15" customHeight="1" x14ac:dyDescent="0.25">
      <c r="B18" s="84" t="s">
        <v>560</v>
      </c>
    </row>
    <row r="19" spans="2:2" ht="15" customHeight="1" x14ac:dyDescent="0.25">
      <c r="B19" s="84" t="s">
        <v>561</v>
      </c>
    </row>
    <row r="20" spans="2:2" ht="15" customHeight="1" x14ac:dyDescent="0.25">
      <c r="B20" s="84" t="s">
        <v>562</v>
      </c>
    </row>
    <row r="21" spans="2:2" ht="15" customHeight="1" x14ac:dyDescent="0.25">
      <c r="B21" s="84" t="s">
        <v>519</v>
      </c>
    </row>
    <row r="22" spans="2:2" ht="15" customHeight="1" x14ac:dyDescent="0.25">
      <c r="B22" s="84" t="s">
        <v>520</v>
      </c>
    </row>
    <row r="23" spans="2:2" ht="15" customHeight="1" x14ac:dyDescent="0.25">
      <c r="B23" s="84" t="s">
        <v>521</v>
      </c>
    </row>
    <row r="24" spans="2:2" ht="15" customHeight="1" x14ac:dyDescent="0.25">
      <c r="B24" s="84" t="s">
        <v>522</v>
      </c>
    </row>
    <row r="25" spans="2:2" ht="15" customHeight="1" x14ac:dyDescent="0.25">
      <c r="B25" s="84" t="s">
        <v>627</v>
      </c>
    </row>
    <row r="26" spans="2:2" ht="15" customHeight="1" x14ac:dyDescent="0.25">
      <c r="B26" s="84" t="s">
        <v>628</v>
      </c>
    </row>
    <row r="27" spans="2:2" ht="15" customHeight="1" x14ac:dyDescent="0.25">
      <c r="B27" s="84" t="s">
        <v>629</v>
      </c>
    </row>
    <row r="28" spans="2:2" ht="15" customHeight="1" x14ac:dyDescent="0.25">
      <c r="B28" s="84" t="s">
        <v>630</v>
      </c>
    </row>
    <row r="29" spans="2:2" ht="15" customHeight="1" x14ac:dyDescent="0.25">
      <c r="B29" s="84" t="s">
        <v>524</v>
      </c>
    </row>
    <row r="30" spans="2:2" ht="15" customHeight="1" x14ac:dyDescent="0.25">
      <c r="B30" s="84" t="s">
        <v>523</v>
      </c>
    </row>
    <row r="31" spans="2:2" ht="15" customHeight="1" thickBot="1" x14ac:dyDescent="0.3">
      <c r="B31" s="84"/>
    </row>
    <row r="32" spans="2:2" ht="15" customHeight="1" thickBot="1" x14ac:dyDescent="0.3">
      <c r="B32" s="101" t="s">
        <v>480</v>
      </c>
    </row>
    <row r="33" spans="2:2" ht="15" customHeight="1" x14ac:dyDescent="0.25">
      <c r="B33" s="85" t="s">
        <v>563</v>
      </c>
    </row>
    <row r="34" spans="2:2" ht="15" customHeight="1" x14ac:dyDescent="0.25">
      <c r="B34" s="84" t="s">
        <v>564</v>
      </c>
    </row>
    <row r="35" spans="2:2" ht="15" customHeight="1" x14ac:dyDescent="0.25">
      <c r="B35" s="84" t="s">
        <v>526</v>
      </c>
    </row>
    <row r="36" spans="2:2" ht="15" customHeight="1" x14ac:dyDescent="0.25">
      <c r="B36" s="96" t="s">
        <v>551</v>
      </c>
    </row>
    <row r="37" spans="2:2" ht="30" customHeight="1" x14ac:dyDescent="0.25">
      <c r="B37" s="84" t="s">
        <v>537</v>
      </c>
    </row>
    <row r="38" spans="2:2" ht="16.5" customHeight="1" x14ac:dyDescent="0.25">
      <c r="B38" s="88" t="s">
        <v>565</v>
      </c>
    </row>
    <row r="39" spans="2:2" ht="15" customHeight="1" x14ac:dyDescent="0.25">
      <c r="B39" s="84" t="s">
        <v>568</v>
      </c>
    </row>
    <row r="40" spans="2:2" ht="15" customHeight="1" x14ac:dyDescent="0.25">
      <c r="B40" s="84" t="s">
        <v>680</v>
      </c>
    </row>
    <row r="41" spans="2:2" ht="15" customHeight="1" x14ac:dyDescent="0.25">
      <c r="B41" s="88" t="s">
        <v>531</v>
      </c>
    </row>
    <row r="42" spans="2:2" x14ac:dyDescent="0.25">
      <c r="B42" t="s">
        <v>605</v>
      </c>
    </row>
    <row r="43" spans="2:2" ht="15" customHeight="1" x14ac:dyDescent="0.25">
      <c r="B43" t="s">
        <v>529</v>
      </c>
    </row>
    <row r="44" spans="2:2" ht="15" customHeight="1" x14ac:dyDescent="0.25">
      <c r="B44" t="s">
        <v>513</v>
      </c>
    </row>
    <row r="45" spans="2:2" ht="15" customHeight="1" x14ac:dyDescent="0.25">
      <c r="B45" s="99" t="s">
        <v>567</v>
      </c>
    </row>
    <row r="46" spans="2:2" ht="15" customHeight="1" x14ac:dyDescent="0.25">
      <c r="B46" s="88" t="s">
        <v>515</v>
      </c>
    </row>
    <row r="47" spans="2:2" ht="15" customHeight="1" x14ac:dyDescent="0.25">
      <c r="B47" s="88" t="s">
        <v>23</v>
      </c>
    </row>
    <row r="48" spans="2:2" x14ac:dyDescent="0.25">
      <c r="B48" s="88" t="s">
        <v>516</v>
      </c>
    </row>
    <row r="49" spans="2:17" ht="15" customHeight="1" x14ac:dyDescent="0.25">
      <c r="B49" t="s">
        <v>548</v>
      </c>
    </row>
    <row r="50" spans="2:17" x14ac:dyDescent="0.25">
      <c r="B50" s="88" t="s">
        <v>566</v>
      </c>
    </row>
    <row r="51" spans="2:17" x14ac:dyDescent="0.25">
      <c r="B51" s="88" t="s">
        <v>546</v>
      </c>
    </row>
    <row r="52" spans="2:17" x14ac:dyDescent="0.25">
      <c r="B52" s="90" t="s">
        <v>547</v>
      </c>
    </row>
    <row r="53" spans="2:17" ht="15" customHeight="1" thickBot="1" x14ac:dyDescent="0.3"/>
    <row r="54" spans="2:17" ht="15" customHeight="1" thickBot="1" x14ac:dyDescent="0.3">
      <c r="B54" s="101" t="s">
        <v>657</v>
      </c>
      <c r="Q54" s="84"/>
    </row>
    <row r="55" spans="2:17" x14ac:dyDescent="0.25">
      <c r="B55" s="88" t="s">
        <v>659</v>
      </c>
    </row>
    <row r="56" spans="2:17" x14ac:dyDescent="0.25">
      <c r="B56" s="88" t="s">
        <v>615</v>
      </c>
    </row>
    <row r="57" spans="2:17" x14ac:dyDescent="0.25">
      <c r="B57" s="88" t="s">
        <v>610</v>
      </c>
    </row>
    <row r="58" spans="2:17" x14ac:dyDescent="0.25">
      <c r="B58" s="88" t="s">
        <v>599</v>
      </c>
    </row>
    <row r="59" spans="2:17" x14ac:dyDescent="0.25">
      <c r="B59" s="88" t="s">
        <v>49</v>
      </c>
    </row>
    <row r="60" spans="2:17" x14ac:dyDescent="0.25">
      <c r="B60" s="88" t="s">
        <v>660</v>
      </c>
    </row>
    <row r="61" spans="2:17" ht="30" x14ac:dyDescent="0.25">
      <c r="B61" s="88" t="s">
        <v>661</v>
      </c>
    </row>
    <row r="62" spans="2:17" ht="45" x14ac:dyDescent="0.25">
      <c r="B62" s="88" t="s">
        <v>662</v>
      </c>
    </row>
    <row r="63" spans="2:17" ht="15.75" thickBot="1" x14ac:dyDescent="0.3"/>
    <row r="64" spans="2:17" ht="15.75" thickBot="1" x14ac:dyDescent="0.3">
      <c r="B64" s="101" t="s">
        <v>683</v>
      </c>
    </row>
    <row r="65" spans="2:2" x14ac:dyDescent="0.25">
      <c r="B65" s="88" t="s">
        <v>684</v>
      </c>
    </row>
  </sheetData>
  <sheetProtection password="DCA1" sheet="1" objects="1" scenarios="1"/>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J318"/>
  <sheetViews>
    <sheetView showGridLines="0" zoomScale="70" zoomScaleNormal="70" workbookViewId="0">
      <selection activeCell="C72" sqref="C72"/>
    </sheetView>
  </sheetViews>
  <sheetFormatPr defaultRowHeight="15" x14ac:dyDescent="0.25"/>
  <cols>
    <col min="1" max="1" width="4.7109375" customWidth="1"/>
    <col min="2" max="2" width="121.42578125" bestFit="1" customWidth="1"/>
    <col min="3" max="3" width="87.28515625" customWidth="1"/>
    <col min="4" max="5" width="0" hidden="1" customWidth="1"/>
    <col min="6" max="6" width="10.42578125" hidden="1" customWidth="1"/>
    <col min="7" max="10" width="9.140625" hidden="1" customWidth="1"/>
    <col min="11" max="17" width="9.140625" customWidth="1"/>
  </cols>
  <sheetData>
    <row r="1" spans="2:7" ht="15.75" thickBot="1" x14ac:dyDescent="0.3"/>
    <row r="2" spans="2:7" ht="21.75" thickBot="1" x14ac:dyDescent="0.4">
      <c r="B2" s="100" t="s">
        <v>676</v>
      </c>
    </row>
    <row r="3" spans="2:7" ht="15.75" thickBot="1" x14ac:dyDescent="0.3"/>
    <row r="4" spans="2:7" ht="21.75" customHeight="1" thickBot="1" x14ac:dyDescent="0.4">
      <c r="B4" s="58" t="s">
        <v>470</v>
      </c>
    </row>
    <row r="5" spans="2:7" ht="15" customHeight="1" x14ac:dyDescent="0.25"/>
    <row r="6" spans="2:7" ht="19.5" thickBot="1" x14ac:dyDescent="0.3">
      <c r="B6" s="127" t="s">
        <v>624</v>
      </c>
    </row>
    <row r="7" spans="2:7" ht="15.75" thickBot="1" x14ac:dyDescent="0.3">
      <c r="B7" s="91" t="s">
        <v>602</v>
      </c>
      <c r="G7" t="s">
        <v>474</v>
      </c>
    </row>
    <row r="8" spans="2:7" x14ac:dyDescent="0.25">
      <c r="G8" s="1" t="s">
        <v>601</v>
      </c>
    </row>
    <row r="9" spans="2:7" ht="19.5" thickBot="1" x14ac:dyDescent="0.35">
      <c r="B9" s="89" t="s">
        <v>625</v>
      </c>
      <c r="G9" s="1" t="s">
        <v>602</v>
      </c>
    </row>
    <row r="10" spans="2:7" ht="15.75" thickBot="1" x14ac:dyDescent="0.3">
      <c r="B10" s="91" t="s">
        <v>151</v>
      </c>
      <c r="G10" s="1" t="s">
        <v>603</v>
      </c>
    </row>
    <row r="11" spans="2:7" ht="15.75" thickBot="1" x14ac:dyDescent="0.3">
      <c r="B11" s="1"/>
      <c r="C11" s="1"/>
      <c r="G11" s="1"/>
    </row>
    <row r="12" spans="2:7" ht="15.75" thickBot="1" x14ac:dyDescent="0.3">
      <c r="B12" s="55" t="s">
        <v>471</v>
      </c>
      <c r="C12" s="92" t="s">
        <v>698</v>
      </c>
    </row>
    <row r="13" spans="2:7" ht="15.75" thickBot="1" x14ac:dyDescent="0.3">
      <c r="B13" s="1"/>
      <c r="C13" s="62"/>
    </row>
    <row r="14" spans="2:7" ht="15.75" thickBot="1" x14ac:dyDescent="0.3">
      <c r="B14" s="55" t="s">
        <v>472</v>
      </c>
      <c r="C14" s="92" t="s">
        <v>699</v>
      </c>
    </row>
    <row r="15" spans="2:7" ht="15.75" thickBot="1" x14ac:dyDescent="0.3">
      <c r="B15" s="1"/>
      <c r="C15" s="62"/>
    </row>
    <row r="16" spans="2:7" ht="15.75" thickBot="1" x14ac:dyDescent="0.3">
      <c r="B16" s="55" t="s">
        <v>473</v>
      </c>
      <c r="C16" s="92" t="s">
        <v>700</v>
      </c>
    </row>
    <row r="17" spans="2:3" s="8" customFormat="1" ht="15.75" thickBot="1" x14ac:dyDescent="0.3">
      <c r="B17" s="10"/>
      <c r="C17" s="63"/>
    </row>
    <row r="18" spans="2:3" s="46" customFormat="1" ht="21.75" customHeight="1" thickBot="1" x14ac:dyDescent="0.4">
      <c r="B18" s="58" t="s">
        <v>549</v>
      </c>
      <c r="C18" s="64"/>
    </row>
    <row r="19" spans="2:3" ht="15.75" thickBot="1" x14ac:dyDescent="0.3">
      <c r="B19" s="1"/>
      <c r="C19" s="62"/>
    </row>
    <row r="20" spans="2:3" ht="15.75" thickBot="1" x14ac:dyDescent="0.3">
      <c r="B20" s="55" t="s">
        <v>663</v>
      </c>
      <c r="C20" s="92" t="s">
        <v>701</v>
      </c>
    </row>
    <row r="21" spans="2:3" ht="15.75" thickBot="1" x14ac:dyDescent="0.3">
      <c r="B21" s="1"/>
      <c r="C21" s="62"/>
    </row>
    <row r="22" spans="2:3" ht="15.75" thickBot="1" x14ac:dyDescent="0.3">
      <c r="B22" s="55" t="s">
        <v>664</v>
      </c>
      <c r="C22" s="92" t="s">
        <v>702</v>
      </c>
    </row>
    <row r="23" spans="2:3" ht="15.75" thickBot="1" x14ac:dyDescent="0.3">
      <c r="C23" s="38"/>
    </row>
    <row r="24" spans="2:3" ht="15.75" thickBot="1" x14ac:dyDescent="0.3">
      <c r="B24" s="55" t="s">
        <v>665</v>
      </c>
      <c r="C24" s="92" t="s">
        <v>703</v>
      </c>
    </row>
    <row r="25" spans="2:3" ht="15.75" thickBot="1" x14ac:dyDescent="0.3">
      <c r="C25" s="38"/>
    </row>
    <row r="26" spans="2:3" ht="15.75" thickBot="1" x14ac:dyDescent="0.3">
      <c r="B26" s="55" t="s">
        <v>666</v>
      </c>
      <c r="C26" s="92" t="s">
        <v>704</v>
      </c>
    </row>
    <row r="27" spans="2:3" ht="15.75" thickBot="1" x14ac:dyDescent="0.3">
      <c r="C27" s="38"/>
    </row>
    <row r="28" spans="2:3" s="46" customFormat="1" ht="21.75" customHeight="1" thickBot="1" x14ac:dyDescent="0.4">
      <c r="B28" s="58" t="s">
        <v>550</v>
      </c>
      <c r="C28" s="65"/>
    </row>
    <row r="29" spans="2:3" s="8" customFormat="1" ht="15.75" thickBot="1" x14ac:dyDescent="0.3">
      <c r="C29" s="66"/>
    </row>
    <row r="30" spans="2:3" ht="15.75" thickBot="1" x14ac:dyDescent="0.3">
      <c r="B30" s="55" t="s">
        <v>667</v>
      </c>
      <c r="C30" s="92" t="s">
        <v>705</v>
      </c>
    </row>
    <row r="31" spans="2:3" ht="15.75" thickBot="1" x14ac:dyDescent="0.3">
      <c r="C31" s="38"/>
    </row>
    <row r="32" spans="2:3" ht="15.75" thickBot="1" x14ac:dyDescent="0.3">
      <c r="B32" s="55" t="s">
        <v>668</v>
      </c>
      <c r="C32" s="92" t="s">
        <v>706</v>
      </c>
    </row>
    <row r="33" spans="2:3" ht="15.75" thickBot="1" x14ac:dyDescent="0.3">
      <c r="C33" s="38"/>
    </row>
    <row r="34" spans="2:3" ht="15.75" thickBot="1" x14ac:dyDescent="0.3">
      <c r="B34" s="55" t="s">
        <v>669</v>
      </c>
      <c r="C34" s="92" t="s">
        <v>707</v>
      </c>
    </row>
    <row r="35" spans="2:3" ht="15.75" thickBot="1" x14ac:dyDescent="0.3">
      <c r="C35" s="38"/>
    </row>
    <row r="36" spans="2:3" ht="15.75" thickBot="1" x14ac:dyDescent="0.3">
      <c r="B36" s="55" t="s">
        <v>670</v>
      </c>
      <c r="C36" s="92" t="s">
        <v>708</v>
      </c>
    </row>
    <row r="37" spans="2:3" s="8" customFormat="1" ht="15.75" thickBot="1" x14ac:dyDescent="0.3"/>
    <row r="38" spans="2:3" s="8" customFormat="1" ht="21.75" thickBot="1" x14ac:dyDescent="0.4">
      <c r="B38" s="58" t="s">
        <v>626</v>
      </c>
      <c r="C38" s="65"/>
    </row>
    <row r="39" spans="2:3" s="8" customFormat="1" ht="15.75" thickBot="1" x14ac:dyDescent="0.3">
      <c r="C39" s="66"/>
    </row>
    <row r="40" spans="2:3" s="8" customFormat="1" ht="15.75" thickBot="1" x14ac:dyDescent="0.3">
      <c r="B40" s="55" t="s">
        <v>671</v>
      </c>
      <c r="C40" s="92" t="s">
        <v>710</v>
      </c>
    </row>
    <row r="41" spans="2:3" s="8" customFormat="1" ht="15.75" thickBot="1" x14ac:dyDescent="0.3">
      <c r="B41"/>
      <c r="C41" s="38"/>
    </row>
    <row r="42" spans="2:3" s="8" customFormat="1" ht="15.75" thickBot="1" x14ac:dyDescent="0.3">
      <c r="B42" s="55" t="s">
        <v>672</v>
      </c>
      <c r="C42" s="92" t="s">
        <v>711</v>
      </c>
    </row>
    <row r="43" spans="2:3" s="8" customFormat="1" ht="15.75" thickBot="1" x14ac:dyDescent="0.3">
      <c r="B43"/>
      <c r="C43" s="38"/>
    </row>
    <row r="44" spans="2:3" s="8" customFormat="1" ht="15.75" thickBot="1" x14ac:dyDescent="0.3">
      <c r="B44" s="55" t="s">
        <v>673</v>
      </c>
      <c r="C44" s="92" t="s">
        <v>712</v>
      </c>
    </row>
    <row r="45" spans="2:3" s="8" customFormat="1" ht="15.75" thickBot="1" x14ac:dyDescent="0.3">
      <c r="B45"/>
      <c r="C45" s="38"/>
    </row>
    <row r="46" spans="2:3" s="8" customFormat="1" ht="15.75" thickBot="1" x14ac:dyDescent="0.3">
      <c r="B46" s="55" t="s">
        <v>674</v>
      </c>
      <c r="C46" s="92" t="s">
        <v>711</v>
      </c>
    </row>
    <row r="47" spans="2:3" ht="15.75" thickBot="1" x14ac:dyDescent="0.3"/>
    <row r="48" spans="2:3" s="46" customFormat="1" ht="21.75" customHeight="1" thickBot="1" x14ac:dyDescent="0.4">
      <c r="B48" s="58" t="s">
        <v>595</v>
      </c>
    </row>
    <row r="49" spans="2:3" s="8" customFormat="1" ht="15.75" thickBot="1" x14ac:dyDescent="0.3">
      <c r="B49" s="10"/>
    </row>
    <row r="50" spans="2:3" ht="15.75" thickBot="1" x14ac:dyDescent="0.3">
      <c r="B50" s="55" t="s">
        <v>524</v>
      </c>
      <c r="C50" s="91" t="s">
        <v>709</v>
      </c>
    </row>
    <row r="51" spans="2:3" ht="15.75" thickBot="1" x14ac:dyDescent="0.3"/>
    <row r="52" spans="2:3" ht="15.75" thickBot="1" x14ac:dyDescent="0.3">
      <c r="B52" s="55" t="s">
        <v>523</v>
      </c>
      <c r="C52" s="91" t="s">
        <v>727</v>
      </c>
    </row>
    <row r="55" spans="2:3" x14ac:dyDescent="0.25">
      <c r="B55" s="142" t="s">
        <v>695</v>
      </c>
      <c r="C55" s="142"/>
    </row>
    <row r="56" spans="2:3" ht="15.75" thickBot="1" x14ac:dyDescent="0.3">
      <c r="B56" s="142"/>
      <c r="C56" s="142"/>
    </row>
    <row r="57" spans="2:3" ht="15.75" thickBot="1" x14ac:dyDescent="0.3">
      <c r="B57" s="69"/>
      <c r="C57" s="107" t="s">
        <v>607</v>
      </c>
    </row>
    <row r="58" spans="2:3" ht="15.75" thickBot="1" x14ac:dyDescent="0.3">
      <c r="B58" s="70" t="s">
        <v>608</v>
      </c>
      <c r="C58" s="108">
        <f>SUM('Validation 2'!C6:U6)</f>
        <v>19</v>
      </c>
    </row>
    <row r="59" spans="2:3" ht="15.75" thickBot="1" x14ac:dyDescent="0.3">
      <c r="B59" s="70" t="s">
        <v>609</v>
      </c>
      <c r="C59" s="108">
        <f>SUM('Validation 2'!C14:E14)</f>
        <v>2</v>
      </c>
    </row>
    <row r="60" spans="2:3" ht="15.75" thickBot="1" x14ac:dyDescent="0.3">
      <c r="B60" s="70" t="s">
        <v>613</v>
      </c>
      <c r="C60" s="108">
        <f>SUM('Validation 2'!D19:D38)</f>
        <v>3</v>
      </c>
    </row>
    <row r="61" spans="2:3" ht="15.75" thickBot="1" x14ac:dyDescent="0.3">
      <c r="B61" s="70" t="s">
        <v>614</v>
      </c>
      <c r="C61" s="108" t="e">
        <f>SUM('Validation 2'!D44:V63)</f>
        <v>#REF!</v>
      </c>
    </row>
    <row r="109" spans="2:3" x14ac:dyDescent="0.25">
      <c r="C109" t="s">
        <v>476</v>
      </c>
    </row>
    <row r="110" spans="2:3" x14ac:dyDescent="0.25">
      <c r="B110" t="s">
        <v>160</v>
      </c>
      <c r="C110" t="s">
        <v>161</v>
      </c>
    </row>
    <row r="111" spans="2:3" x14ac:dyDescent="0.25">
      <c r="B111" t="s">
        <v>324</v>
      </c>
      <c r="C111" t="s">
        <v>325</v>
      </c>
    </row>
    <row r="112" spans="2:3" x14ac:dyDescent="0.25">
      <c r="B112" t="s">
        <v>364</v>
      </c>
      <c r="C112" t="s">
        <v>365</v>
      </c>
    </row>
    <row r="113" spans="2:3" x14ac:dyDescent="0.25">
      <c r="B113" t="s">
        <v>402</v>
      </c>
      <c r="C113" t="s">
        <v>403</v>
      </c>
    </row>
    <row r="114" spans="2:3" x14ac:dyDescent="0.25">
      <c r="B114" t="s">
        <v>404</v>
      </c>
      <c r="C114" t="s">
        <v>405</v>
      </c>
    </row>
    <row r="115" spans="2:3" x14ac:dyDescent="0.25">
      <c r="B115" t="s">
        <v>150</v>
      </c>
      <c r="C115" t="s">
        <v>151</v>
      </c>
    </row>
    <row r="116" spans="2:3" x14ac:dyDescent="0.25">
      <c r="B116" t="s">
        <v>244</v>
      </c>
      <c r="C116" t="s">
        <v>245</v>
      </c>
    </row>
    <row r="117" spans="2:3" x14ac:dyDescent="0.25">
      <c r="B117" t="s">
        <v>152</v>
      </c>
      <c r="C117" t="s">
        <v>153</v>
      </c>
    </row>
    <row r="118" spans="2:3" x14ac:dyDescent="0.25">
      <c r="B118" t="s">
        <v>302</v>
      </c>
      <c r="C118" t="s">
        <v>303</v>
      </c>
    </row>
    <row r="119" spans="2:3" x14ac:dyDescent="0.25">
      <c r="B119" t="s">
        <v>258</v>
      </c>
      <c r="C119" t="s">
        <v>259</v>
      </c>
    </row>
    <row r="120" spans="2:3" x14ac:dyDescent="0.25">
      <c r="B120" t="s">
        <v>406</v>
      </c>
      <c r="C120" t="s">
        <v>407</v>
      </c>
    </row>
    <row r="121" spans="2:3" x14ac:dyDescent="0.25">
      <c r="B121" t="s">
        <v>194</v>
      </c>
      <c r="C121" t="s">
        <v>195</v>
      </c>
    </row>
    <row r="122" spans="2:3" x14ac:dyDescent="0.25">
      <c r="B122" t="s">
        <v>196</v>
      </c>
      <c r="C122" t="s">
        <v>197</v>
      </c>
    </row>
    <row r="123" spans="2:3" x14ac:dyDescent="0.25">
      <c r="B123" t="s">
        <v>96</v>
      </c>
      <c r="C123" t="s">
        <v>97</v>
      </c>
    </row>
    <row r="124" spans="2:3" x14ac:dyDescent="0.25">
      <c r="B124" t="s">
        <v>98</v>
      </c>
      <c r="C124" t="s">
        <v>99</v>
      </c>
    </row>
    <row r="125" spans="2:3" x14ac:dyDescent="0.25">
      <c r="B125" t="s">
        <v>72</v>
      </c>
      <c r="C125" t="s">
        <v>73</v>
      </c>
    </row>
    <row r="126" spans="2:3" x14ac:dyDescent="0.25">
      <c r="B126" t="s">
        <v>366</v>
      </c>
      <c r="C126" t="s">
        <v>367</v>
      </c>
    </row>
    <row r="127" spans="2:3" x14ac:dyDescent="0.25">
      <c r="B127" t="s">
        <v>162</v>
      </c>
      <c r="C127" t="s">
        <v>163</v>
      </c>
    </row>
    <row r="128" spans="2:3" x14ac:dyDescent="0.25">
      <c r="B128" t="s">
        <v>164</v>
      </c>
      <c r="C128" t="s">
        <v>165</v>
      </c>
    </row>
    <row r="129" spans="2:3" x14ac:dyDescent="0.25">
      <c r="B129" t="s">
        <v>408</v>
      </c>
      <c r="C129" t="s">
        <v>409</v>
      </c>
    </row>
    <row r="130" spans="2:3" x14ac:dyDescent="0.25">
      <c r="B130" t="s">
        <v>340</v>
      </c>
      <c r="C130" t="s">
        <v>341</v>
      </c>
    </row>
    <row r="131" spans="2:3" x14ac:dyDescent="0.25">
      <c r="B131" t="s">
        <v>310</v>
      </c>
      <c r="C131" t="s">
        <v>311</v>
      </c>
    </row>
    <row r="132" spans="2:3" x14ac:dyDescent="0.25">
      <c r="B132" t="s">
        <v>410</v>
      </c>
      <c r="C132" t="s">
        <v>411</v>
      </c>
    </row>
    <row r="133" spans="2:3" x14ac:dyDescent="0.25">
      <c r="B133" t="s">
        <v>74</v>
      </c>
      <c r="C133" t="s">
        <v>75</v>
      </c>
    </row>
    <row r="134" spans="2:3" x14ac:dyDescent="0.25">
      <c r="B134" t="s">
        <v>166</v>
      </c>
      <c r="C134" t="s">
        <v>167</v>
      </c>
    </row>
    <row r="135" spans="2:3" x14ac:dyDescent="0.25">
      <c r="B135" t="s">
        <v>228</v>
      </c>
      <c r="C135" t="s">
        <v>229</v>
      </c>
    </row>
    <row r="136" spans="2:3" x14ac:dyDescent="0.25">
      <c r="B136" t="s">
        <v>412</v>
      </c>
      <c r="C136" t="s">
        <v>413</v>
      </c>
    </row>
    <row r="137" spans="2:3" x14ac:dyDescent="0.25">
      <c r="B137" t="s">
        <v>286</v>
      </c>
      <c r="C137" t="s">
        <v>287</v>
      </c>
    </row>
    <row r="138" spans="2:3" x14ac:dyDescent="0.25">
      <c r="B138" t="s">
        <v>326</v>
      </c>
      <c r="C138" t="s">
        <v>327</v>
      </c>
    </row>
    <row r="139" spans="2:3" x14ac:dyDescent="0.25">
      <c r="B139" t="s">
        <v>246</v>
      </c>
      <c r="C139" t="s">
        <v>247</v>
      </c>
    </row>
    <row r="140" spans="2:3" x14ac:dyDescent="0.25">
      <c r="B140" t="s">
        <v>414</v>
      </c>
      <c r="C140" t="s">
        <v>415</v>
      </c>
    </row>
    <row r="141" spans="2:3" x14ac:dyDescent="0.25">
      <c r="B141" t="s">
        <v>76</v>
      </c>
      <c r="C141" t="s">
        <v>77</v>
      </c>
    </row>
    <row r="142" spans="2:3" x14ac:dyDescent="0.25">
      <c r="B142" t="s">
        <v>368</v>
      </c>
      <c r="C142" t="s">
        <v>369</v>
      </c>
    </row>
    <row r="143" spans="2:3" x14ac:dyDescent="0.25">
      <c r="B143" t="s">
        <v>100</v>
      </c>
      <c r="C143" t="s">
        <v>101</v>
      </c>
    </row>
    <row r="144" spans="2:3" x14ac:dyDescent="0.25">
      <c r="B144" t="s">
        <v>416</v>
      </c>
      <c r="C144" t="s">
        <v>417</v>
      </c>
    </row>
    <row r="145" spans="2:3" x14ac:dyDescent="0.25">
      <c r="B145" t="s">
        <v>342</v>
      </c>
      <c r="C145" t="s">
        <v>343</v>
      </c>
    </row>
    <row r="146" spans="2:3" x14ac:dyDescent="0.25">
      <c r="B146" t="s">
        <v>260</v>
      </c>
      <c r="C146" t="s">
        <v>261</v>
      </c>
    </row>
    <row r="147" spans="2:3" x14ac:dyDescent="0.25">
      <c r="B147" t="s">
        <v>180</v>
      </c>
      <c r="C147" t="s">
        <v>181</v>
      </c>
    </row>
    <row r="148" spans="2:3" x14ac:dyDescent="0.25">
      <c r="B148" t="s">
        <v>344</v>
      </c>
      <c r="C148" t="s">
        <v>345</v>
      </c>
    </row>
    <row r="149" spans="2:3" x14ac:dyDescent="0.25">
      <c r="B149" t="s">
        <v>418</v>
      </c>
      <c r="C149" t="s">
        <v>419</v>
      </c>
    </row>
    <row r="150" spans="2:3" x14ac:dyDescent="0.25">
      <c r="B150" t="s">
        <v>124</v>
      </c>
      <c r="C150" t="s">
        <v>125</v>
      </c>
    </row>
    <row r="151" spans="2:3" x14ac:dyDescent="0.25">
      <c r="B151" t="s">
        <v>62</v>
      </c>
      <c r="C151" t="s">
        <v>63</v>
      </c>
    </row>
    <row r="152" spans="2:3" x14ac:dyDescent="0.25">
      <c r="B152" t="s">
        <v>328</v>
      </c>
      <c r="C152" t="s">
        <v>329</v>
      </c>
    </row>
    <row r="153" spans="2:3" x14ac:dyDescent="0.25">
      <c r="B153" t="s">
        <v>154</v>
      </c>
      <c r="C153" t="s">
        <v>155</v>
      </c>
    </row>
    <row r="154" spans="2:3" x14ac:dyDescent="0.25">
      <c r="B154" t="s">
        <v>384</v>
      </c>
      <c r="C154" t="s">
        <v>385</v>
      </c>
    </row>
    <row r="155" spans="2:3" x14ac:dyDescent="0.25">
      <c r="B155" t="s">
        <v>198</v>
      </c>
      <c r="C155" t="s">
        <v>199</v>
      </c>
    </row>
    <row r="156" spans="2:3" x14ac:dyDescent="0.25">
      <c r="B156" t="s">
        <v>64</v>
      </c>
      <c r="C156" t="s">
        <v>65</v>
      </c>
    </row>
    <row r="157" spans="2:3" x14ac:dyDescent="0.25">
      <c r="B157" t="s">
        <v>420</v>
      </c>
      <c r="C157" t="s">
        <v>421</v>
      </c>
    </row>
    <row r="158" spans="2:3" x14ac:dyDescent="0.25">
      <c r="B158" t="s">
        <v>262</v>
      </c>
      <c r="C158" t="s">
        <v>263</v>
      </c>
    </row>
    <row r="159" spans="2:3" x14ac:dyDescent="0.25">
      <c r="B159" t="s">
        <v>102</v>
      </c>
      <c r="C159" t="s">
        <v>103</v>
      </c>
    </row>
    <row r="160" spans="2:3" x14ac:dyDescent="0.25">
      <c r="B160" t="s">
        <v>272</v>
      </c>
      <c r="C160" t="s">
        <v>273</v>
      </c>
    </row>
    <row r="161" spans="2:3" x14ac:dyDescent="0.25">
      <c r="B161" t="s">
        <v>134</v>
      </c>
      <c r="C161" t="s">
        <v>135</v>
      </c>
    </row>
    <row r="162" spans="2:3" x14ac:dyDescent="0.25">
      <c r="B162" t="s">
        <v>288</v>
      </c>
      <c r="C162" t="s">
        <v>289</v>
      </c>
    </row>
    <row r="163" spans="2:3" x14ac:dyDescent="0.25">
      <c r="B163" t="s">
        <v>346</v>
      </c>
      <c r="C163" t="s">
        <v>347</v>
      </c>
    </row>
    <row r="164" spans="2:3" x14ac:dyDescent="0.25">
      <c r="B164" t="s">
        <v>348</v>
      </c>
      <c r="C164" t="s">
        <v>349</v>
      </c>
    </row>
    <row r="165" spans="2:3" x14ac:dyDescent="0.25">
      <c r="B165" t="s">
        <v>50</v>
      </c>
      <c r="C165" t="s">
        <v>51</v>
      </c>
    </row>
    <row r="166" spans="2:3" x14ac:dyDescent="0.25">
      <c r="B166" t="s">
        <v>422</v>
      </c>
      <c r="C166" t="s">
        <v>423</v>
      </c>
    </row>
    <row r="167" spans="2:3" x14ac:dyDescent="0.25">
      <c r="B167" t="s">
        <v>208</v>
      </c>
      <c r="C167" t="s">
        <v>209</v>
      </c>
    </row>
    <row r="168" spans="2:3" x14ac:dyDescent="0.25">
      <c r="B168" t="s">
        <v>386</v>
      </c>
      <c r="C168" t="s">
        <v>387</v>
      </c>
    </row>
    <row r="169" spans="2:3" x14ac:dyDescent="0.25">
      <c r="B169" t="s">
        <v>104</v>
      </c>
      <c r="C169" t="s">
        <v>105</v>
      </c>
    </row>
    <row r="170" spans="2:3" x14ac:dyDescent="0.25">
      <c r="B170" t="s">
        <v>304</v>
      </c>
      <c r="C170" t="s">
        <v>305</v>
      </c>
    </row>
    <row r="171" spans="2:3" x14ac:dyDescent="0.25">
      <c r="B171" t="s">
        <v>230</v>
      </c>
      <c r="C171" t="s">
        <v>231</v>
      </c>
    </row>
    <row r="172" spans="2:3" x14ac:dyDescent="0.25">
      <c r="B172" t="s">
        <v>168</v>
      </c>
      <c r="C172" t="s">
        <v>169</v>
      </c>
    </row>
    <row r="173" spans="2:3" x14ac:dyDescent="0.25">
      <c r="B173" t="s">
        <v>106</v>
      </c>
      <c r="C173" t="s">
        <v>107</v>
      </c>
    </row>
    <row r="174" spans="2:3" x14ac:dyDescent="0.25">
      <c r="B174" t="s">
        <v>424</v>
      </c>
      <c r="C174" t="s">
        <v>425</v>
      </c>
    </row>
    <row r="175" spans="2:3" x14ac:dyDescent="0.25">
      <c r="B175" t="s">
        <v>350</v>
      </c>
      <c r="C175" t="s">
        <v>351</v>
      </c>
    </row>
    <row r="176" spans="2:3" x14ac:dyDescent="0.25">
      <c r="B176" t="s">
        <v>112</v>
      </c>
      <c r="C176" t="s">
        <v>113</v>
      </c>
    </row>
    <row r="177" spans="2:3" x14ac:dyDescent="0.25">
      <c r="B177" t="s">
        <v>136</v>
      </c>
      <c r="C177" t="s">
        <v>137</v>
      </c>
    </row>
    <row r="178" spans="2:3" x14ac:dyDescent="0.25">
      <c r="B178" t="s">
        <v>426</v>
      </c>
      <c r="C178" t="s">
        <v>427</v>
      </c>
    </row>
    <row r="179" spans="2:3" x14ac:dyDescent="0.25">
      <c r="B179" t="s">
        <v>210</v>
      </c>
      <c r="C179" t="s">
        <v>211</v>
      </c>
    </row>
    <row r="180" spans="2:3" x14ac:dyDescent="0.25">
      <c r="B180" t="s">
        <v>428</v>
      </c>
      <c r="C180" t="s">
        <v>429</v>
      </c>
    </row>
    <row r="181" spans="2:3" x14ac:dyDescent="0.25">
      <c r="B181" t="s">
        <v>138</v>
      </c>
      <c r="C181" t="s">
        <v>139</v>
      </c>
    </row>
    <row r="182" spans="2:3" x14ac:dyDescent="0.25">
      <c r="B182" t="s">
        <v>430</v>
      </c>
      <c r="C182" t="s">
        <v>431</v>
      </c>
    </row>
    <row r="183" spans="2:3" x14ac:dyDescent="0.25">
      <c r="B183" t="s">
        <v>66</v>
      </c>
      <c r="C183" t="s">
        <v>67</v>
      </c>
    </row>
    <row r="184" spans="2:3" x14ac:dyDescent="0.25">
      <c r="B184" t="s">
        <v>352</v>
      </c>
      <c r="C184" t="s">
        <v>353</v>
      </c>
    </row>
    <row r="185" spans="2:3" x14ac:dyDescent="0.25">
      <c r="B185" t="s">
        <v>432</v>
      </c>
      <c r="C185" t="s">
        <v>433</v>
      </c>
    </row>
    <row r="186" spans="2:3" x14ac:dyDescent="0.25">
      <c r="B186" t="s">
        <v>182</v>
      </c>
      <c r="C186" t="s">
        <v>183</v>
      </c>
    </row>
    <row r="187" spans="2:3" x14ac:dyDescent="0.25">
      <c r="B187" t="s">
        <v>264</v>
      </c>
      <c r="C187" t="s">
        <v>265</v>
      </c>
    </row>
    <row r="188" spans="2:3" x14ac:dyDescent="0.25">
      <c r="B188" t="s">
        <v>78</v>
      </c>
      <c r="C188" t="s">
        <v>79</v>
      </c>
    </row>
    <row r="189" spans="2:3" x14ac:dyDescent="0.25">
      <c r="B189" t="s">
        <v>354</v>
      </c>
      <c r="C189" t="s">
        <v>355</v>
      </c>
    </row>
    <row r="190" spans="2:3" x14ac:dyDescent="0.25">
      <c r="B190" t="s">
        <v>434</v>
      </c>
      <c r="C190" t="s">
        <v>435</v>
      </c>
    </row>
    <row r="191" spans="2:3" x14ac:dyDescent="0.25">
      <c r="B191" t="s">
        <v>356</v>
      </c>
      <c r="C191" t="s">
        <v>357</v>
      </c>
    </row>
    <row r="192" spans="2:3" x14ac:dyDescent="0.25">
      <c r="B192" t="s">
        <v>436</v>
      </c>
      <c r="C192" t="s">
        <v>437</v>
      </c>
    </row>
    <row r="193" spans="2:3" x14ac:dyDescent="0.25">
      <c r="B193" t="s">
        <v>140</v>
      </c>
      <c r="C193" t="s">
        <v>141</v>
      </c>
    </row>
    <row r="194" spans="2:3" x14ac:dyDescent="0.25">
      <c r="B194" t="s">
        <v>232</v>
      </c>
      <c r="C194" t="s">
        <v>233</v>
      </c>
    </row>
    <row r="195" spans="2:3" x14ac:dyDescent="0.25">
      <c r="B195" t="s">
        <v>388</v>
      </c>
      <c r="C195" t="s">
        <v>389</v>
      </c>
    </row>
    <row r="196" spans="2:3" x14ac:dyDescent="0.25">
      <c r="B196" t="s">
        <v>438</v>
      </c>
      <c r="C196" t="s">
        <v>439</v>
      </c>
    </row>
    <row r="197" spans="2:3" x14ac:dyDescent="0.25">
      <c r="B197" t="s">
        <v>318</v>
      </c>
      <c r="C197" t="s">
        <v>319</v>
      </c>
    </row>
    <row r="198" spans="2:3" x14ac:dyDescent="0.25">
      <c r="B198" t="s">
        <v>440</v>
      </c>
      <c r="C198" t="s">
        <v>441</v>
      </c>
    </row>
    <row r="199" spans="2:3" x14ac:dyDescent="0.25">
      <c r="B199" t="s">
        <v>114</v>
      </c>
      <c r="C199" t="s">
        <v>115</v>
      </c>
    </row>
    <row r="200" spans="2:3" x14ac:dyDescent="0.25">
      <c r="B200" t="s">
        <v>442</v>
      </c>
      <c r="C200" t="s">
        <v>443</v>
      </c>
    </row>
    <row r="201" spans="2:3" x14ac:dyDescent="0.25">
      <c r="B201" t="s">
        <v>108</v>
      </c>
      <c r="C201" t="s">
        <v>109</v>
      </c>
    </row>
    <row r="202" spans="2:3" x14ac:dyDescent="0.25">
      <c r="B202" t="s">
        <v>170</v>
      </c>
      <c r="C202" t="s">
        <v>171</v>
      </c>
    </row>
    <row r="203" spans="2:3" x14ac:dyDescent="0.25">
      <c r="B203" t="s">
        <v>172</v>
      </c>
      <c r="C203" t="s">
        <v>173</v>
      </c>
    </row>
    <row r="204" spans="2:3" x14ac:dyDescent="0.25">
      <c r="B204" t="s">
        <v>174</v>
      </c>
      <c r="C204" t="s">
        <v>175</v>
      </c>
    </row>
    <row r="205" spans="2:3" x14ac:dyDescent="0.25">
      <c r="B205" t="s">
        <v>274</v>
      </c>
      <c r="C205" t="s">
        <v>275</v>
      </c>
    </row>
    <row r="206" spans="2:3" x14ac:dyDescent="0.25">
      <c r="B206" t="s">
        <v>444</v>
      </c>
      <c r="C206" t="s">
        <v>445</v>
      </c>
    </row>
    <row r="207" spans="2:3" x14ac:dyDescent="0.25">
      <c r="B207" t="s">
        <v>276</v>
      </c>
      <c r="C207" t="s">
        <v>277</v>
      </c>
    </row>
    <row r="208" spans="2:3" x14ac:dyDescent="0.25">
      <c r="B208" t="s">
        <v>278</v>
      </c>
      <c r="C208" t="s">
        <v>279</v>
      </c>
    </row>
    <row r="209" spans="2:3" x14ac:dyDescent="0.25">
      <c r="B209" t="s">
        <v>116</v>
      </c>
      <c r="C209" t="s">
        <v>117</v>
      </c>
    </row>
    <row r="210" spans="2:3" x14ac:dyDescent="0.25">
      <c r="B210" t="s">
        <v>266</v>
      </c>
      <c r="C210" t="s">
        <v>267</v>
      </c>
    </row>
    <row r="211" spans="2:3" x14ac:dyDescent="0.25">
      <c r="B211" t="s">
        <v>212</v>
      </c>
      <c r="C211" t="s">
        <v>213</v>
      </c>
    </row>
    <row r="212" spans="2:3" x14ac:dyDescent="0.25">
      <c r="B212" t="s">
        <v>330</v>
      </c>
      <c r="C212" t="s">
        <v>331</v>
      </c>
    </row>
    <row r="213" spans="2:3" x14ac:dyDescent="0.25">
      <c r="B213" t="s">
        <v>446</v>
      </c>
      <c r="C213" t="s">
        <v>447</v>
      </c>
    </row>
    <row r="214" spans="2:3" x14ac:dyDescent="0.25">
      <c r="B214" t="s">
        <v>248</v>
      </c>
      <c r="C214" t="s">
        <v>249</v>
      </c>
    </row>
    <row r="215" spans="2:3" x14ac:dyDescent="0.25">
      <c r="B215" t="s">
        <v>268</v>
      </c>
      <c r="C215" t="s">
        <v>269</v>
      </c>
    </row>
    <row r="216" spans="2:3" x14ac:dyDescent="0.25">
      <c r="B216" t="s">
        <v>270</v>
      </c>
      <c r="C216" t="s">
        <v>271</v>
      </c>
    </row>
    <row r="217" spans="2:3" x14ac:dyDescent="0.25">
      <c r="B217" t="s">
        <v>214</v>
      </c>
      <c r="C217" t="s">
        <v>215</v>
      </c>
    </row>
    <row r="218" spans="2:3" x14ac:dyDescent="0.25">
      <c r="B218" t="s">
        <v>370</v>
      </c>
      <c r="C218" t="s">
        <v>371</v>
      </c>
    </row>
    <row r="219" spans="2:3" x14ac:dyDescent="0.25">
      <c r="B219" t="s">
        <v>505</v>
      </c>
      <c r="C219" t="s">
        <v>506</v>
      </c>
    </row>
    <row r="220" spans="2:3" x14ac:dyDescent="0.25">
      <c r="B220" t="s">
        <v>448</v>
      </c>
      <c r="C220" t="s">
        <v>449</v>
      </c>
    </row>
    <row r="221" spans="2:3" x14ac:dyDescent="0.25">
      <c r="B221" t="s">
        <v>372</v>
      </c>
      <c r="C221" t="s">
        <v>373</v>
      </c>
    </row>
    <row r="222" spans="2:3" x14ac:dyDescent="0.25">
      <c r="B222" t="s">
        <v>216</v>
      </c>
      <c r="C222" t="s">
        <v>217</v>
      </c>
    </row>
    <row r="223" spans="2:3" x14ac:dyDescent="0.25">
      <c r="B223" t="s">
        <v>68</v>
      </c>
      <c r="C223" t="s">
        <v>69</v>
      </c>
    </row>
    <row r="224" spans="2:3" x14ac:dyDescent="0.25">
      <c r="B224" t="s">
        <v>250</v>
      </c>
      <c r="C224" t="s">
        <v>251</v>
      </c>
    </row>
    <row r="225" spans="2:3" x14ac:dyDescent="0.25">
      <c r="B225" t="s">
        <v>390</v>
      </c>
      <c r="C225" t="s">
        <v>391</v>
      </c>
    </row>
    <row r="226" spans="2:3" x14ac:dyDescent="0.25">
      <c r="B226" t="s">
        <v>142</v>
      </c>
      <c r="C226" t="s">
        <v>143</v>
      </c>
    </row>
    <row r="227" spans="2:3" x14ac:dyDescent="0.25">
      <c r="B227" t="s">
        <v>392</v>
      </c>
      <c r="C227" t="s">
        <v>393</v>
      </c>
    </row>
    <row r="228" spans="2:3" x14ac:dyDescent="0.25">
      <c r="B228" t="s">
        <v>176</v>
      </c>
      <c r="C228" t="s">
        <v>177</v>
      </c>
    </row>
    <row r="229" spans="2:3" x14ac:dyDescent="0.25">
      <c r="B229" t="s">
        <v>144</v>
      </c>
      <c r="C229" t="s">
        <v>145</v>
      </c>
    </row>
    <row r="230" spans="2:3" x14ac:dyDescent="0.25">
      <c r="B230" t="s">
        <v>80</v>
      </c>
      <c r="C230" t="s">
        <v>81</v>
      </c>
    </row>
    <row r="231" spans="2:3" x14ac:dyDescent="0.25">
      <c r="B231" t="s">
        <v>234</v>
      </c>
      <c r="C231" t="s">
        <v>235</v>
      </c>
    </row>
    <row r="232" spans="2:3" x14ac:dyDescent="0.25">
      <c r="B232" t="s">
        <v>312</v>
      </c>
      <c r="C232" t="s">
        <v>313</v>
      </c>
    </row>
    <row r="233" spans="2:3" x14ac:dyDescent="0.25">
      <c r="B233" t="s">
        <v>290</v>
      </c>
      <c r="C233" t="s">
        <v>291</v>
      </c>
    </row>
    <row r="234" spans="2:3" x14ac:dyDescent="0.25">
      <c r="B234" t="s">
        <v>126</v>
      </c>
      <c r="C234" t="s">
        <v>127</v>
      </c>
    </row>
    <row r="235" spans="2:3" x14ac:dyDescent="0.25">
      <c r="B235" t="s">
        <v>358</v>
      </c>
      <c r="C235" t="s">
        <v>359</v>
      </c>
    </row>
    <row r="236" spans="2:3" x14ac:dyDescent="0.25">
      <c r="B236" t="s">
        <v>320</v>
      </c>
      <c r="C236" t="s">
        <v>321</v>
      </c>
    </row>
    <row r="237" spans="2:3" x14ac:dyDescent="0.25">
      <c r="B237" t="s">
        <v>128</v>
      </c>
      <c r="C237" t="s">
        <v>129</v>
      </c>
    </row>
    <row r="238" spans="2:3" x14ac:dyDescent="0.25">
      <c r="B238" t="s">
        <v>236</v>
      </c>
      <c r="C238" t="s">
        <v>237</v>
      </c>
    </row>
    <row r="239" spans="2:3" x14ac:dyDescent="0.25">
      <c r="B239" t="s">
        <v>218</v>
      </c>
      <c r="C239" t="s">
        <v>219</v>
      </c>
    </row>
    <row r="240" spans="2:3" x14ac:dyDescent="0.25">
      <c r="B240" t="s">
        <v>220</v>
      </c>
      <c r="C240" t="s">
        <v>221</v>
      </c>
    </row>
    <row r="241" spans="2:3" x14ac:dyDescent="0.25">
      <c r="B241" t="s">
        <v>222</v>
      </c>
      <c r="C241" t="s">
        <v>223</v>
      </c>
    </row>
    <row r="242" spans="2:3" x14ac:dyDescent="0.25">
      <c r="B242" t="s">
        <v>82</v>
      </c>
      <c r="C242" t="s">
        <v>83</v>
      </c>
    </row>
    <row r="243" spans="2:3" x14ac:dyDescent="0.25">
      <c r="B243" t="s">
        <v>374</v>
      </c>
      <c r="C243" t="s">
        <v>375</v>
      </c>
    </row>
    <row r="244" spans="2:3" x14ac:dyDescent="0.25">
      <c r="B244" t="s">
        <v>394</v>
      </c>
      <c r="C244" t="s">
        <v>395</v>
      </c>
    </row>
    <row r="245" spans="2:3" x14ac:dyDescent="0.25">
      <c r="B245" t="s">
        <v>450</v>
      </c>
      <c r="C245" t="s">
        <v>451</v>
      </c>
    </row>
    <row r="246" spans="2:3" x14ac:dyDescent="0.25">
      <c r="B246" t="s">
        <v>184</v>
      </c>
      <c r="C246" t="s">
        <v>185</v>
      </c>
    </row>
    <row r="247" spans="2:3" x14ac:dyDescent="0.25">
      <c r="B247" t="s">
        <v>452</v>
      </c>
      <c r="C247" t="s">
        <v>453</v>
      </c>
    </row>
    <row r="248" spans="2:3" x14ac:dyDescent="0.25">
      <c r="B248" t="s">
        <v>156</v>
      </c>
      <c r="C248" t="s">
        <v>157</v>
      </c>
    </row>
    <row r="249" spans="2:3" x14ac:dyDescent="0.25">
      <c r="B249" t="s">
        <v>224</v>
      </c>
      <c r="C249" t="s">
        <v>225</v>
      </c>
    </row>
    <row r="250" spans="2:3" x14ac:dyDescent="0.25">
      <c r="B250" t="s">
        <v>84</v>
      </c>
      <c r="C250" t="s">
        <v>85</v>
      </c>
    </row>
    <row r="251" spans="2:3" x14ac:dyDescent="0.25">
      <c r="B251" t="s">
        <v>200</v>
      </c>
      <c r="C251" t="s">
        <v>201</v>
      </c>
    </row>
    <row r="252" spans="2:3" x14ac:dyDescent="0.25">
      <c r="B252" t="s">
        <v>146</v>
      </c>
      <c r="C252" t="s">
        <v>147</v>
      </c>
    </row>
    <row r="253" spans="2:3" x14ac:dyDescent="0.25">
      <c r="B253" t="s">
        <v>158</v>
      </c>
      <c r="C253" t="s">
        <v>159</v>
      </c>
    </row>
    <row r="254" spans="2:3" x14ac:dyDescent="0.25">
      <c r="B254" t="s">
        <v>292</v>
      </c>
      <c r="C254" t="s">
        <v>293</v>
      </c>
    </row>
    <row r="255" spans="2:3" x14ac:dyDescent="0.25">
      <c r="B255" t="s">
        <v>376</v>
      </c>
      <c r="C255" t="s">
        <v>377</v>
      </c>
    </row>
    <row r="256" spans="2:3" x14ac:dyDescent="0.25">
      <c r="B256" t="s">
        <v>202</v>
      </c>
      <c r="C256" t="s">
        <v>203</v>
      </c>
    </row>
    <row r="257" spans="2:3" x14ac:dyDescent="0.25">
      <c r="B257" t="s">
        <v>314</v>
      </c>
      <c r="C257" t="s">
        <v>315</v>
      </c>
    </row>
    <row r="258" spans="2:3" x14ac:dyDescent="0.25">
      <c r="B258" t="s">
        <v>52</v>
      </c>
      <c r="C258" t="s">
        <v>53</v>
      </c>
    </row>
    <row r="259" spans="2:3" x14ac:dyDescent="0.25">
      <c r="B259" t="s">
        <v>322</v>
      </c>
      <c r="C259" t="s">
        <v>323</v>
      </c>
    </row>
    <row r="260" spans="2:3" x14ac:dyDescent="0.25">
      <c r="B260" t="s">
        <v>294</v>
      </c>
      <c r="C260" t="s">
        <v>295</v>
      </c>
    </row>
    <row r="261" spans="2:3" x14ac:dyDescent="0.25">
      <c r="B261" t="s">
        <v>396</v>
      </c>
      <c r="C261" t="s">
        <v>397</v>
      </c>
    </row>
    <row r="262" spans="2:3" x14ac:dyDescent="0.25">
      <c r="B262" t="s">
        <v>316</v>
      </c>
      <c r="C262" t="s">
        <v>317</v>
      </c>
    </row>
    <row r="263" spans="2:3" x14ac:dyDescent="0.25">
      <c r="B263" t="s">
        <v>332</v>
      </c>
      <c r="C263" t="s">
        <v>333</v>
      </c>
    </row>
    <row r="264" spans="2:3" x14ac:dyDescent="0.25">
      <c r="B264" t="s">
        <v>280</v>
      </c>
      <c r="C264" t="s">
        <v>281</v>
      </c>
    </row>
    <row r="265" spans="2:3" x14ac:dyDescent="0.25">
      <c r="B265" t="s">
        <v>86</v>
      </c>
      <c r="C265" t="s">
        <v>87</v>
      </c>
    </row>
    <row r="266" spans="2:3" x14ac:dyDescent="0.25">
      <c r="B266" t="s">
        <v>238</v>
      </c>
      <c r="C266" t="s">
        <v>239</v>
      </c>
    </row>
    <row r="267" spans="2:3" x14ac:dyDescent="0.25">
      <c r="B267" t="s">
        <v>378</v>
      </c>
      <c r="C267" t="s">
        <v>379</v>
      </c>
    </row>
    <row r="268" spans="2:3" x14ac:dyDescent="0.25">
      <c r="B268" t="s">
        <v>118</v>
      </c>
      <c r="C268" t="s">
        <v>119</v>
      </c>
    </row>
    <row r="269" spans="2:3" x14ac:dyDescent="0.25">
      <c r="B269" t="s">
        <v>70</v>
      </c>
      <c r="C269" t="s">
        <v>71</v>
      </c>
    </row>
    <row r="270" spans="2:3" x14ac:dyDescent="0.25">
      <c r="B270" t="s">
        <v>130</v>
      </c>
      <c r="C270" t="s">
        <v>131</v>
      </c>
    </row>
    <row r="271" spans="2:3" x14ac:dyDescent="0.25">
      <c r="B271" t="s">
        <v>186</v>
      </c>
      <c r="C271" t="s">
        <v>187</v>
      </c>
    </row>
    <row r="272" spans="2:3" x14ac:dyDescent="0.25">
      <c r="B272" t="s">
        <v>282</v>
      </c>
      <c r="C272" t="s">
        <v>283</v>
      </c>
    </row>
    <row r="273" spans="2:3" x14ac:dyDescent="0.25">
      <c r="B273" t="s">
        <v>188</v>
      </c>
      <c r="C273" t="s">
        <v>189</v>
      </c>
    </row>
    <row r="274" spans="2:3" x14ac:dyDescent="0.25">
      <c r="B274" t="s">
        <v>398</v>
      </c>
      <c r="C274" t="s">
        <v>399</v>
      </c>
    </row>
    <row r="275" spans="2:3" x14ac:dyDescent="0.25">
      <c r="B275" t="s">
        <v>252</v>
      </c>
      <c r="C275" t="s">
        <v>253</v>
      </c>
    </row>
    <row r="276" spans="2:3" x14ac:dyDescent="0.25">
      <c r="B276" t="s">
        <v>226</v>
      </c>
      <c r="C276" t="s">
        <v>227</v>
      </c>
    </row>
    <row r="277" spans="2:3" x14ac:dyDescent="0.25">
      <c r="B277" t="s">
        <v>120</v>
      </c>
      <c r="C277" t="s">
        <v>121</v>
      </c>
    </row>
    <row r="278" spans="2:3" x14ac:dyDescent="0.25">
      <c r="B278" t="s">
        <v>454</v>
      </c>
      <c r="C278" t="s">
        <v>455</v>
      </c>
    </row>
    <row r="279" spans="2:3" x14ac:dyDescent="0.25">
      <c r="B279" t="s">
        <v>122</v>
      </c>
      <c r="C279" t="s">
        <v>123</v>
      </c>
    </row>
    <row r="280" spans="2:3" x14ac:dyDescent="0.25">
      <c r="B280" t="s">
        <v>296</v>
      </c>
      <c r="C280" t="s">
        <v>297</v>
      </c>
    </row>
    <row r="281" spans="2:3" x14ac:dyDescent="0.25">
      <c r="B281" t="s">
        <v>88</v>
      </c>
      <c r="C281" t="s">
        <v>89</v>
      </c>
    </row>
    <row r="282" spans="2:3" x14ac:dyDescent="0.25">
      <c r="B282" t="s">
        <v>298</v>
      </c>
      <c r="C282" t="s">
        <v>299</v>
      </c>
    </row>
    <row r="283" spans="2:3" x14ac:dyDescent="0.25">
      <c r="B283" t="s">
        <v>132</v>
      </c>
      <c r="C283" t="s">
        <v>133</v>
      </c>
    </row>
    <row r="284" spans="2:3" x14ac:dyDescent="0.25">
      <c r="B284" t="s">
        <v>360</v>
      </c>
      <c r="C284" t="s">
        <v>361</v>
      </c>
    </row>
    <row r="285" spans="2:3" x14ac:dyDescent="0.25">
      <c r="B285" t="s">
        <v>362</v>
      </c>
      <c r="C285" t="s">
        <v>363</v>
      </c>
    </row>
    <row r="286" spans="2:3" x14ac:dyDescent="0.25">
      <c r="B286" t="s">
        <v>456</v>
      </c>
      <c r="C286" t="s">
        <v>457</v>
      </c>
    </row>
    <row r="287" spans="2:3" x14ac:dyDescent="0.25">
      <c r="B287" t="s">
        <v>334</v>
      </c>
      <c r="C287" t="s">
        <v>335</v>
      </c>
    </row>
    <row r="288" spans="2:3" x14ac:dyDescent="0.25">
      <c r="B288" t="s">
        <v>306</v>
      </c>
      <c r="C288" t="s">
        <v>307</v>
      </c>
    </row>
    <row r="289" spans="2:3" x14ac:dyDescent="0.25">
      <c r="B289" t="s">
        <v>90</v>
      </c>
      <c r="C289" t="s">
        <v>91</v>
      </c>
    </row>
    <row r="290" spans="2:3" x14ac:dyDescent="0.25">
      <c r="B290" t="s">
        <v>300</v>
      </c>
      <c r="C290" t="s">
        <v>301</v>
      </c>
    </row>
    <row r="291" spans="2:3" x14ac:dyDescent="0.25">
      <c r="B291" t="s">
        <v>336</v>
      </c>
      <c r="C291" t="s">
        <v>337</v>
      </c>
    </row>
    <row r="292" spans="2:3" x14ac:dyDescent="0.25">
      <c r="B292" t="s">
        <v>254</v>
      </c>
      <c r="C292" t="s">
        <v>255</v>
      </c>
    </row>
    <row r="293" spans="2:3" x14ac:dyDescent="0.25">
      <c r="B293" t="s">
        <v>458</v>
      </c>
      <c r="C293" t="s">
        <v>459</v>
      </c>
    </row>
    <row r="294" spans="2:3" x14ac:dyDescent="0.25">
      <c r="B294" t="s">
        <v>92</v>
      </c>
      <c r="C294" t="s">
        <v>93</v>
      </c>
    </row>
    <row r="295" spans="2:3" x14ac:dyDescent="0.25">
      <c r="B295" t="s">
        <v>148</v>
      </c>
      <c r="C295" t="s">
        <v>149</v>
      </c>
    </row>
    <row r="296" spans="2:3" x14ac:dyDescent="0.25">
      <c r="B296" t="s">
        <v>54</v>
      </c>
      <c r="C296" t="s">
        <v>55</v>
      </c>
    </row>
    <row r="297" spans="2:3" x14ac:dyDescent="0.25">
      <c r="B297" t="s">
        <v>178</v>
      </c>
      <c r="C297" t="s">
        <v>179</v>
      </c>
    </row>
    <row r="298" spans="2:3" x14ac:dyDescent="0.25">
      <c r="B298" t="s">
        <v>204</v>
      </c>
      <c r="C298" t="s">
        <v>205</v>
      </c>
    </row>
    <row r="299" spans="2:3" x14ac:dyDescent="0.25">
      <c r="B299" t="s">
        <v>460</v>
      </c>
      <c r="C299" t="s">
        <v>461</v>
      </c>
    </row>
    <row r="300" spans="2:3" x14ac:dyDescent="0.25">
      <c r="B300" t="s">
        <v>462</v>
      </c>
      <c r="C300" t="s">
        <v>463</v>
      </c>
    </row>
    <row r="301" spans="2:3" x14ac:dyDescent="0.25">
      <c r="B301" t="s">
        <v>56</v>
      </c>
      <c r="C301" t="s">
        <v>57</v>
      </c>
    </row>
    <row r="302" spans="2:3" x14ac:dyDescent="0.25">
      <c r="B302" t="s">
        <v>190</v>
      </c>
      <c r="C302" t="s">
        <v>191</v>
      </c>
    </row>
    <row r="303" spans="2:3" x14ac:dyDescent="0.25">
      <c r="B303" t="s">
        <v>58</v>
      </c>
      <c r="C303" t="s">
        <v>59</v>
      </c>
    </row>
    <row r="304" spans="2:3" x14ac:dyDescent="0.25">
      <c r="B304" t="s">
        <v>256</v>
      </c>
      <c r="C304" t="s">
        <v>257</v>
      </c>
    </row>
    <row r="305" spans="2:3" x14ac:dyDescent="0.25">
      <c r="B305" t="s">
        <v>400</v>
      </c>
      <c r="C305" t="s">
        <v>401</v>
      </c>
    </row>
    <row r="306" spans="2:3" x14ac:dyDescent="0.25">
      <c r="B306" t="s">
        <v>338</v>
      </c>
      <c r="C306" t="s">
        <v>339</v>
      </c>
    </row>
    <row r="307" spans="2:3" x14ac:dyDescent="0.25">
      <c r="B307" t="s">
        <v>110</v>
      </c>
      <c r="C307" t="s">
        <v>111</v>
      </c>
    </row>
    <row r="308" spans="2:3" x14ac:dyDescent="0.25">
      <c r="B308" t="s">
        <v>284</v>
      </c>
      <c r="C308" t="s">
        <v>285</v>
      </c>
    </row>
    <row r="309" spans="2:3" x14ac:dyDescent="0.25">
      <c r="B309" t="s">
        <v>464</v>
      </c>
      <c r="C309" t="s">
        <v>465</v>
      </c>
    </row>
    <row r="310" spans="2:3" x14ac:dyDescent="0.25">
      <c r="B310" t="s">
        <v>240</v>
      </c>
      <c r="C310" t="s">
        <v>241</v>
      </c>
    </row>
    <row r="311" spans="2:3" x14ac:dyDescent="0.25">
      <c r="B311" t="s">
        <v>242</v>
      </c>
      <c r="C311" t="s">
        <v>243</v>
      </c>
    </row>
    <row r="312" spans="2:3" x14ac:dyDescent="0.25">
      <c r="B312" t="s">
        <v>94</v>
      </c>
      <c r="C312" t="s">
        <v>95</v>
      </c>
    </row>
    <row r="313" spans="2:3" x14ac:dyDescent="0.25">
      <c r="B313" t="s">
        <v>308</v>
      </c>
      <c r="C313" t="s">
        <v>309</v>
      </c>
    </row>
    <row r="314" spans="2:3" x14ac:dyDescent="0.25">
      <c r="B314" t="s">
        <v>380</v>
      </c>
      <c r="C314" t="s">
        <v>381</v>
      </c>
    </row>
    <row r="315" spans="2:3" x14ac:dyDescent="0.25">
      <c r="B315" t="s">
        <v>60</v>
      </c>
      <c r="C315" t="s">
        <v>61</v>
      </c>
    </row>
    <row r="316" spans="2:3" x14ac:dyDescent="0.25">
      <c r="B316" t="s">
        <v>382</v>
      </c>
      <c r="C316" t="s">
        <v>383</v>
      </c>
    </row>
    <row r="317" spans="2:3" x14ac:dyDescent="0.25">
      <c r="B317" t="s">
        <v>206</v>
      </c>
      <c r="C317" t="s">
        <v>207</v>
      </c>
    </row>
    <row r="318" spans="2:3" x14ac:dyDescent="0.25">
      <c r="B318" t="s">
        <v>192</v>
      </c>
      <c r="C318" t="s">
        <v>193</v>
      </c>
    </row>
  </sheetData>
  <sheetProtection password="DCA1" sheet="1" objects="1" scenarios="1"/>
  <sortState ref="B112:C330">
    <sortCondition ref="C112"/>
  </sortState>
  <mergeCells count="1">
    <mergeCell ref="B55:C56"/>
  </mergeCells>
  <conditionalFormatting sqref="C58">
    <cfRule type="cellIs" dxfId="18" priority="12" stopIfTrue="1" operator="equal">
      <formula>19</formula>
    </cfRule>
  </conditionalFormatting>
  <conditionalFormatting sqref="C59">
    <cfRule type="cellIs" dxfId="17" priority="7" stopIfTrue="1" operator="equal">
      <formula>3</formula>
    </cfRule>
  </conditionalFormatting>
  <conditionalFormatting sqref="C61">
    <cfRule type="cellIs" dxfId="16" priority="4" operator="equal">
      <formula>0</formula>
    </cfRule>
  </conditionalFormatting>
  <conditionalFormatting sqref="C60">
    <cfRule type="cellIs" dxfId="15" priority="2" operator="equal">
      <formula>0</formula>
    </cfRule>
  </conditionalFormatting>
  <conditionalFormatting sqref="C110:C318">
    <cfRule type="duplicateValues" dxfId="14" priority="22"/>
  </conditionalFormatting>
  <dataValidations count="2">
    <dataValidation type="list" allowBlank="1" showInputMessage="1" showErrorMessage="1" sqref="B10">
      <formula1>$C$109:$C$318</formula1>
    </dataValidation>
    <dataValidation type="list" allowBlank="1" showInputMessage="1" showErrorMessage="1" sqref="B7">
      <formula1>$G$7:$G$10</formula1>
    </dataValidation>
  </dataValidations>
  <pageMargins left="0.7" right="0.7" top="0.75" bottom="0.75" header="0.3" footer="0.3"/>
  <pageSetup paperSize="9" scale="49"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5" stopIfTrue="1" id="{37C9EE9C-EFDB-4E5D-9780-1F0641A01DCB}">
            <xm:f>$C$61='Validation 2'!$Y$64</xm:f>
            <x14:dxf>
              <font>
                <color theme="0"/>
              </font>
              <fill>
                <patternFill>
                  <bgColor rgb="FF00B050"/>
                </patternFill>
              </fill>
            </x14:dxf>
          </x14:cfRule>
          <xm:sqref>C61</xm:sqref>
        </x14:conditionalFormatting>
        <x14:conditionalFormatting xmlns:xm="http://schemas.microsoft.com/office/excel/2006/main">
          <x14:cfRule type="expression" priority="3" stopIfTrue="1" id="{28F56C31-3919-4D7A-AE0C-2566260ED9A1}">
            <xm:f>$C$60='Validation 2'!$E$19</xm:f>
            <x14:dxf>
              <font>
                <color theme="0"/>
              </font>
              <fill>
                <patternFill>
                  <bgColor rgb="FF00B050"/>
                </patternFill>
              </fill>
            </x14:dxf>
          </x14:cfRule>
          <xm:sqref>C60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W224"/>
  <sheetViews>
    <sheetView showGridLines="0" zoomScale="80" zoomScaleNormal="80" workbookViewId="0"/>
  </sheetViews>
  <sheetFormatPr defaultRowHeight="15" x14ac:dyDescent="0.25"/>
  <cols>
    <col min="2" max="2" width="62.28515625" customWidth="1"/>
    <col min="3" max="3" width="39.5703125" customWidth="1"/>
    <col min="4" max="4" width="27" customWidth="1"/>
    <col min="5" max="5" width="29.7109375" customWidth="1"/>
    <col min="6" max="6" width="27.42578125" customWidth="1"/>
    <col min="7" max="23" width="9.140625" hidden="1" customWidth="1"/>
  </cols>
  <sheetData>
    <row r="1" spans="2:21" ht="15.75" thickBot="1" x14ac:dyDescent="0.3"/>
    <row r="2" spans="2:21" ht="21.75" thickBot="1" x14ac:dyDescent="0.4">
      <c r="B2" s="25" t="s">
        <v>46</v>
      </c>
      <c r="O2" t="s">
        <v>476</v>
      </c>
      <c r="U2" s="3" t="s">
        <v>31</v>
      </c>
    </row>
    <row r="3" spans="2:21" ht="15.75" thickBot="1" x14ac:dyDescent="0.3">
      <c r="G3" t="s">
        <v>475</v>
      </c>
      <c r="H3" s="1" t="s">
        <v>468</v>
      </c>
      <c r="I3" s="1" t="s">
        <v>469</v>
      </c>
      <c r="J3" s="1" t="s">
        <v>466</v>
      </c>
      <c r="N3" t="s">
        <v>160</v>
      </c>
      <c r="O3" t="s">
        <v>161</v>
      </c>
      <c r="U3" t="s">
        <v>32</v>
      </c>
    </row>
    <row r="4" spans="2:21" ht="15.75" thickBot="1" x14ac:dyDescent="0.3">
      <c r="B4" s="29" t="s">
        <v>476</v>
      </c>
      <c r="N4" t="s">
        <v>324</v>
      </c>
      <c r="O4" t="s">
        <v>325</v>
      </c>
      <c r="U4" t="s">
        <v>33</v>
      </c>
    </row>
    <row r="5" spans="2:21" ht="15.75" thickBot="1" x14ac:dyDescent="0.3">
      <c r="N5" t="s">
        <v>364</v>
      </c>
      <c r="O5" t="s">
        <v>365</v>
      </c>
      <c r="U5" t="s">
        <v>34</v>
      </c>
    </row>
    <row r="6" spans="2:21" ht="15.75" thickBot="1" x14ac:dyDescent="0.3">
      <c r="B6" s="29" t="s">
        <v>475</v>
      </c>
      <c r="N6" t="s">
        <v>402</v>
      </c>
      <c r="O6" t="s">
        <v>403</v>
      </c>
      <c r="U6" t="s">
        <v>35</v>
      </c>
    </row>
    <row r="7" spans="2:21" x14ac:dyDescent="0.25">
      <c r="N7" t="s">
        <v>404</v>
      </c>
      <c r="O7" t="s">
        <v>405</v>
      </c>
      <c r="U7" t="s">
        <v>36</v>
      </c>
    </row>
    <row r="8" spans="2:21" ht="15.75" thickBot="1" x14ac:dyDescent="0.3">
      <c r="B8" s="3" t="s">
        <v>0</v>
      </c>
      <c r="N8" t="s">
        <v>150</v>
      </c>
      <c r="O8" t="s">
        <v>151</v>
      </c>
      <c r="U8" t="s">
        <v>37</v>
      </c>
    </row>
    <row r="9" spans="2:21" ht="37.5" customHeight="1" thickBot="1" x14ac:dyDescent="0.3">
      <c r="C9" s="6" t="s">
        <v>9</v>
      </c>
      <c r="D9" s="6" t="s">
        <v>48</v>
      </c>
      <c r="N9" t="s">
        <v>244</v>
      </c>
      <c r="O9" t="s">
        <v>245</v>
      </c>
      <c r="U9" t="s">
        <v>38</v>
      </c>
    </row>
    <row r="10" spans="2:21" ht="15.75" thickBot="1" x14ac:dyDescent="0.3">
      <c r="B10" s="143" t="s">
        <v>5</v>
      </c>
      <c r="C10" s="17" t="s">
        <v>1</v>
      </c>
      <c r="D10" s="12"/>
      <c r="N10" t="s">
        <v>152</v>
      </c>
      <c r="O10" t="s">
        <v>153</v>
      </c>
      <c r="U10" t="s">
        <v>39</v>
      </c>
    </row>
    <row r="11" spans="2:21" ht="15.75" thickBot="1" x14ac:dyDescent="0.3">
      <c r="B11" s="143"/>
      <c r="C11" s="18" t="s">
        <v>2</v>
      </c>
      <c r="D11" s="13"/>
      <c r="N11" t="s">
        <v>302</v>
      </c>
      <c r="O11" t="s">
        <v>303</v>
      </c>
      <c r="U11" t="s">
        <v>40</v>
      </c>
    </row>
    <row r="12" spans="2:21" ht="15.75" thickBot="1" x14ac:dyDescent="0.3">
      <c r="B12" s="143"/>
      <c r="C12" s="44" t="s">
        <v>511</v>
      </c>
      <c r="D12" s="13"/>
      <c r="N12" t="s">
        <v>258</v>
      </c>
      <c r="O12" t="s">
        <v>259</v>
      </c>
    </row>
    <row r="13" spans="2:21" ht="15.75" thickBot="1" x14ac:dyDescent="0.3">
      <c r="B13" s="143"/>
      <c r="C13" s="44" t="s">
        <v>512</v>
      </c>
      <c r="D13" s="13"/>
      <c r="N13" t="s">
        <v>406</v>
      </c>
      <c r="O13" t="s">
        <v>407</v>
      </c>
      <c r="U13" t="s">
        <v>41</v>
      </c>
    </row>
    <row r="14" spans="2:21" ht="15.75" thickBot="1" x14ac:dyDescent="0.3">
      <c r="B14" s="143"/>
      <c r="C14" s="18" t="s">
        <v>3</v>
      </c>
      <c r="D14" s="13"/>
      <c r="N14" t="s">
        <v>194</v>
      </c>
      <c r="O14" t="s">
        <v>195</v>
      </c>
    </row>
    <row r="15" spans="2:21" ht="15.75" thickBot="1" x14ac:dyDescent="0.3">
      <c r="B15" s="143"/>
      <c r="C15" s="18" t="s">
        <v>4</v>
      </c>
      <c r="D15" s="13"/>
      <c r="N15" t="s">
        <v>196</v>
      </c>
      <c r="O15" t="s">
        <v>197</v>
      </c>
    </row>
    <row r="16" spans="2:21" ht="15.75" thickBot="1" x14ac:dyDescent="0.3">
      <c r="B16" s="143" t="s">
        <v>6</v>
      </c>
      <c r="C16" s="18" t="s">
        <v>1</v>
      </c>
      <c r="D16" s="13"/>
      <c r="N16" t="s">
        <v>96</v>
      </c>
      <c r="O16" t="s">
        <v>97</v>
      </c>
    </row>
    <row r="17" spans="2:15" ht="15.75" thickBot="1" x14ac:dyDescent="0.3">
      <c r="B17" s="143"/>
      <c r="C17" s="18" t="s">
        <v>2</v>
      </c>
      <c r="D17" s="13"/>
      <c r="N17" t="s">
        <v>98</v>
      </c>
      <c r="O17" t="s">
        <v>99</v>
      </c>
    </row>
    <row r="18" spans="2:15" ht="15.75" thickBot="1" x14ac:dyDescent="0.3">
      <c r="B18" s="143"/>
      <c r="C18" s="44" t="s">
        <v>511</v>
      </c>
      <c r="D18" s="13"/>
      <c r="N18" t="s">
        <v>72</v>
      </c>
      <c r="O18" t="s">
        <v>73</v>
      </c>
    </row>
    <row r="19" spans="2:15" ht="15.75" thickBot="1" x14ac:dyDescent="0.3">
      <c r="B19" s="143"/>
      <c r="C19" s="44" t="s">
        <v>512</v>
      </c>
      <c r="D19" s="13"/>
      <c r="N19" t="s">
        <v>366</v>
      </c>
      <c r="O19" t="s">
        <v>367</v>
      </c>
    </row>
    <row r="20" spans="2:15" ht="15.75" thickBot="1" x14ac:dyDescent="0.3">
      <c r="B20" s="143"/>
      <c r="C20" s="18" t="s">
        <v>3</v>
      </c>
      <c r="D20" s="13"/>
      <c r="N20" t="s">
        <v>162</v>
      </c>
      <c r="O20" t="s">
        <v>163</v>
      </c>
    </row>
    <row r="21" spans="2:15" ht="15.75" thickBot="1" x14ac:dyDescent="0.3">
      <c r="B21" s="143"/>
      <c r="C21" s="19" t="s">
        <v>4</v>
      </c>
      <c r="D21" s="14"/>
      <c r="N21" t="s">
        <v>164</v>
      </c>
      <c r="O21" t="s">
        <v>165</v>
      </c>
    </row>
    <row r="22" spans="2:15" s="8" customFormat="1" x14ac:dyDescent="0.25">
      <c r="B22" s="9"/>
      <c r="C22" s="10"/>
      <c r="D22" s="10"/>
      <c r="E22" s="10"/>
      <c r="F22" s="10"/>
      <c r="N22" t="s">
        <v>408</v>
      </c>
      <c r="O22" t="s">
        <v>409</v>
      </c>
    </row>
    <row r="23" spans="2:15" ht="15.75" thickBot="1" x14ac:dyDescent="0.3">
      <c r="B23" s="3" t="s">
        <v>7</v>
      </c>
      <c r="N23" t="s">
        <v>340</v>
      </c>
      <c r="O23" t="s">
        <v>341</v>
      </c>
    </row>
    <row r="24" spans="2:15" ht="15.75" thickBot="1" x14ac:dyDescent="0.3">
      <c r="C24" s="7" t="s">
        <v>10</v>
      </c>
      <c r="D24" s="7" t="s">
        <v>508</v>
      </c>
      <c r="E24" s="7" t="s">
        <v>509</v>
      </c>
      <c r="F24" s="7" t="s">
        <v>510</v>
      </c>
      <c r="N24" t="s">
        <v>310</v>
      </c>
      <c r="O24" t="s">
        <v>311</v>
      </c>
    </row>
    <row r="25" spans="2:15" x14ac:dyDescent="0.25">
      <c r="B25" s="35" t="s">
        <v>8</v>
      </c>
      <c r="C25" s="12" t="s">
        <v>32</v>
      </c>
      <c r="D25" s="12"/>
      <c r="E25" s="12"/>
      <c r="F25" s="12"/>
      <c r="N25" t="s">
        <v>410</v>
      </c>
      <c r="O25" t="s">
        <v>411</v>
      </c>
    </row>
    <row r="26" spans="2:15" x14ac:dyDescent="0.25">
      <c r="B26" s="34"/>
      <c r="C26" s="13" t="s">
        <v>33</v>
      </c>
      <c r="D26" s="13"/>
      <c r="E26" s="13"/>
      <c r="F26" s="13"/>
      <c r="N26" t="s">
        <v>74</v>
      </c>
      <c r="O26" t="s">
        <v>75</v>
      </c>
    </row>
    <row r="27" spans="2:15" x14ac:dyDescent="0.25">
      <c r="B27" s="34"/>
      <c r="C27" s="13" t="s">
        <v>34</v>
      </c>
      <c r="D27" s="13"/>
      <c r="E27" s="13"/>
      <c r="F27" s="13"/>
      <c r="N27" t="s">
        <v>166</v>
      </c>
      <c r="O27" t="s">
        <v>167</v>
      </c>
    </row>
    <row r="28" spans="2:15" x14ac:dyDescent="0.25">
      <c r="B28" s="32"/>
      <c r="C28" s="13" t="s">
        <v>35</v>
      </c>
      <c r="D28" s="13"/>
      <c r="E28" s="13"/>
      <c r="F28" s="13"/>
      <c r="N28" t="s">
        <v>228</v>
      </c>
      <c r="O28" t="s">
        <v>229</v>
      </c>
    </row>
    <row r="29" spans="2:15" x14ac:dyDescent="0.25">
      <c r="B29" s="32"/>
      <c r="C29" s="13" t="s">
        <v>36</v>
      </c>
      <c r="D29" s="13"/>
      <c r="E29" s="13"/>
      <c r="F29" s="13"/>
      <c r="N29" t="s">
        <v>412</v>
      </c>
      <c r="O29" t="s">
        <v>413</v>
      </c>
    </row>
    <row r="30" spans="2:15" x14ac:dyDescent="0.25">
      <c r="B30" s="32"/>
      <c r="C30" s="13" t="s">
        <v>37</v>
      </c>
      <c r="D30" s="13"/>
      <c r="E30" s="13"/>
      <c r="F30" s="13"/>
      <c r="N30" t="s">
        <v>286</v>
      </c>
      <c r="O30" t="s">
        <v>287</v>
      </c>
    </row>
    <row r="31" spans="2:15" x14ac:dyDescent="0.25">
      <c r="B31" s="32"/>
      <c r="C31" s="13" t="s">
        <v>38</v>
      </c>
      <c r="D31" s="13"/>
      <c r="E31" s="13"/>
      <c r="F31" s="13"/>
      <c r="N31" t="s">
        <v>326</v>
      </c>
      <c r="O31" t="s">
        <v>327</v>
      </c>
    </row>
    <row r="32" spans="2:15" x14ac:dyDescent="0.25">
      <c r="B32" s="32"/>
      <c r="C32" s="13" t="s">
        <v>39</v>
      </c>
      <c r="D32" s="13"/>
      <c r="E32" s="13"/>
      <c r="F32" s="13"/>
      <c r="N32" t="s">
        <v>246</v>
      </c>
      <c r="O32" t="s">
        <v>247</v>
      </c>
    </row>
    <row r="33" spans="2:15" x14ac:dyDescent="0.25">
      <c r="B33" s="32"/>
      <c r="C33" s="13" t="s">
        <v>40</v>
      </c>
      <c r="D33" s="13"/>
      <c r="E33" s="13"/>
      <c r="F33" s="13"/>
      <c r="N33" t="s">
        <v>414</v>
      </c>
      <c r="O33" t="s">
        <v>415</v>
      </c>
    </row>
    <row r="34" spans="2:15" ht="15.75" thickBot="1" x14ac:dyDescent="0.3">
      <c r="B34" s="33"/>
      <c r="C34" s="14" t="s">
        <v>41</v>
      </c>
      <c r="D34" s="14"/>
      <c r="E34" s="14"/>
      <c r="F34" s="14"/>
      <c r="N34" t="s">
        <v>76</v>
      </c>
      <c r="O34" t="s">
        <v>77</v>
      </c>
    </row>
    <row r="35" spans="2:15" s="8" customFormat="1" x14ac:dyDescent="0.25">
      <c r="B35" s="11"/>
      <c r="C35" s="10"/>
      <c r="D35" s="10"/>
      <c r="N35" t="s">
        <v>368</v>
      </c>
      <c r="O35" t="s">
        <v>369</v>
      </c>
    </row>
    <row r="36" spans="2:15" x14ac:dyDescent="0.25">
      <c r="B36" s="3" t="s">
        <v>11</v>
      </c>
      <c r="N36" t="s">
        <v>100</v>
      </c>
      <c r="O36" t="s">
        <v>101</v>
      </c>
    </row>
    <row r="37" spans="2:15" ht="15.75" thickBot="1" x14ac:dyDescent="0.3">
      <c r="N37" t="s">
        <v>416</v>
      </c>
      <c r="O37" t="s">
        <v>417</v>
      </c>
    </row>
    <row r="38" spans="2:15" ht="15.75" thickBot="1" x14ac:dyDescent="0.3">
      <c r="C38" s="7" t="s">
        <v>477</v>
      </c>
      <c r="D38" s="7" t="s">
        <v>13</v>
      </c>
      <c r="N38" t="s">
        <v>342</v>
      </c>
      <c r="O38" t="s">
        <v>343</v>
      </c>
    </row>
    <row r="39" spans="2:15" x14ac:dyDescent="0.25">
      <c r="B39" s="144" t="s">
        <v>15</v>
      </c>
      <c r="C39" s="20" t="s">
        <v>16</v>
      </c>
      <c r="D39" s="15"/>
      <c r="N39" t="s">
        <v>260</v>
      </c>
      <c r="O39" t="s">
        <v>261</v>
      </c>
    </row>
    <row r="40" spans="2:15" x14ac:dyDescent="0.25">
      <c r="B40" s="145"/>
      <c r="C40" s="18" t="s">
        <v>17</v>
      </c>
      <c r="D40" s="13"/>
      <c r="N40" t="s">
        <v>180</v>
      </c>
      <c r="O40" t="s">
        <v>181</v>
      </c>
    </row>
    <row r="41" spans="2:15" ht="15.75" thickBot="1" x14ac:dyDescent="0.3">
      <c r="B41" s="146"/>
      <c r="C41" s="18" t="s">
        <v>3</v>
      </c>
      <c r="D41" s="13"/>
      <c r="N41" t="s">
        <v>344</v>
      </c>
      <c r="O41" t="s">
        <v>345</v>
      </c>
    </row>
    <row r="42" spans="2:15" ht="15.75" thickBot="1" x14ac:dyDescent="0.3">
      <c r="B42" s="7" t="s">
        <v>12</v>
      </c>
      <c r="C42" s="19" t="s">
        <v>4</v>
      </c>
      <c r="D42" s="16"/>
      <c r="N42" t="s">
        <v>418</v>
      </c>
      <c r="O42" t="s">
        <v>419</v>
      </c>
    </row>
    <row r="43" spans="2:15" x14ac:dyDescent="0.25">
      <c r="B43" s="1"/>
      <c r="C43" s="1"/>
      <c r="D43" s="1"/>
      <c r="N43" t="s">
        <v>124</v>
      </c>
      <c r="O43" t="s">
        <v>125</v>
      </c>
    </row>
    <row r="44" spans="2:15" x14ac:dyDescent="0.25">
      <c r="N44" t="s">
        <v>62</v>
      </c>
      <c r="O44" t="s">
        <v>63</v>
      </c>
    </row>
    <row r="45" spans="2:15" x14ac:dyDescent="0.25">
      <c r="N45" t="s">
        <v>328</v>
      </c>
      <c r="O45" t="s">
        <v>329</v>
      </c>
    </row>
    <row r="46" spans="2:15" x14ac:dyDescent="0.25">
      <c r="N46" t="s">
        <v>154</v>
      </c>
      <c r="O46" t="s">
        <v>155</v>
      </c>
    </row>
    <row r="47" spans="2:15" x14ac:dyDescent="0.25">
      <c r="N47" t="s">
        <v>384</v>
      </c>
      <c r="O47" t="s">
        <v>385</v>
      </c>
    </row>
    <row r="48" spans="2:15" x14ac:dyDescent="0.25">
      <c r="N48" t="s">
        <v>198</v>
      </c>
      <c r="O48" t="s">
        <v>199</v>
      </c>
    </row>
    <row r="49" spans="14:15" x14ac:dyDescent="0.25">
      <c r="N49" t="s">
        <v>64</v>
      </c>
      <c r="O49" t="s">
        <v>65</v>
      </c>
    </row>
    <row r="50" spans="14:15" x14ac:dyDescent="0.25">
      <c r="N50" t="s">
        <v>420</v>
      </c>
      <c r="O50" t="s">
        <v>421</v>
      </c>
    </row>
    <row r="51" spans="14:15" x14ac:dyDescent="0.25">
      <c r="N51" t="s">
        <v>262</v>
      </c>
      <c r="O51" t="s">
        <v>263</v>
      </c>
    </row>
    <row r="52" spans="14:15" x14ac:dyDescent="0.25">
      <c r="N52" t="s">
        <v>102</v>
      </c>
      <c r="O52" t="s">
        <v>103</v>
      </c>
    </row>
    <row r="53" spans="14:15" x14ac:dyDescent="0.25">
      <c r="N53" t="s">
        <v>272</v>
      </c>
      <c r="O53" t="s">
        <v>273</v>
      </c>
    </row>
    <row r="54" spans="14:15" x14ac:dyDescent="0.25">
      <c r="N54" t="s">
        <v>134</v>
      </c>
      <c r="O54" t="s">
        <v>135</v>
      </c>
    </row>
    <row r="55" spans="14:15" x14ac:dyDescent="0.25">
      <c r="N55" t="s">
        <v>288</v>
      </c>
      <c r="O55" t="s">
        <v>289</v>
      </c>
    </row>
    <row r="56" spans="14:15" x14ac:dyDescent="0.25">
      <c r="N56" t="s">
        <v>346</v>
      </c>
      <c r="O56" t="s">
        <v>347</v>
      </c>
    </row>
    <row r="57" spans="14:15" x14ac:dyDescent="0.25">
      <c r="N57" t="s">
        <v>348</v>
      </c>
      <c r="O57" t="s">
        <v>349</v>
      </c>
    </row>
    <row r="58" spans="14:15" x14ac:dyDescent="0.25">
      <c r="N58" t="s">
        <v>50</v>
      </c>
      <c r="O58" t="s">
        <v>51</v>
      </c>
    </row>
    <row r="59" spans="14:15" x14ac:dyDescent="0.25">
      <c r="N59" t="s">
        <v>422</v>
      </c>
      <c r="O59" t="s">
        <v>423</v>
      </c>
    </row>
    <row r="60" spans="14:15" x14ac:dyDescent="0.25">
      <c r="N60" t="s">
        <v>208</v>
      </c>
      <c r="O60" t="s">
        <v>209</v>
      </c>
    </row>
    <row r="61" spans="14:15" x14ac:dyDescent="0.25">
      <c r="N61" t="s">
        <v>386</v>
      </c>
      <c r="O61" t="s">
        <v>387</v>
      </c>
    </row>
    <row r="62" spans="14:15" x14ac:dyDescent="0.25">
      <c r="N62" t="s">
        <v>104</v>
      </c>
      <c r="O62" t="s">
        <v>105</v>
      </c>
    </row>
    <row r="63" spans="14:15" x14ac:dyDescent="0.25">
      <c r="N63" t="s">
        <v>304</v>
      </c>
      <c r="O63" t="s">
        <v>305</v>
      </c>
    </row>
    <row r="64" spans="14:15" x14ac:dyDescent="0.25">
      <c r="N64" t="s">
        <v>230</v>
      </c>
      <c r="O64" t="s">
        <v>231</v>
      </c>
    </row>
    <row r="65" spans="14:15" x14ac:dyDescent="0.25">
      <c r="N65" t="s">
        <v>168</v>
      </c>
      <c r="O65" t="s">
        <v>169</v>
      </c>
    </row>
    <row r="66" spans="14:15" x14ac:dyDescent="0.25">
      <c r="N66" t="s">
        <v>106</v>
      </c>
      <c r="O66" t="s">
        <v>107</v>
      </c>
    </row>
    <row r="67" spans="14:15" x14ac:dyDescent="0.25">
      <c r="N67" t="s">
        <v>424</v>
      </c>
      <c r="O67" t="s">
        <v>425</v>
      </c>
    </row>
    <row r="68" spans="14:15" x14ac:dyDescent="0.25">
      <c r="N68" t="s">
        <v>350</v>
      </c>
      <c r="O68" t="s">
        <v>351</v>
      </c>
    </row>
    <row r="69" spans="14:15" x14ac:dyDescent="0.25">
      <c r="N69" t="s">
        <v>112</v>
      </c>
      <c r="O69" t="s">
        <v>113</v>
      </c>
    </row>
    <row r="70" spans="14:15" x14ac:dyDescent="0.25">
      <c r="N70" t="s">
        <v>136</v>
      </c>
      <c r="O70" t="s">
        <v>137</v>
      </c>
    </row>
    <row r="71" spans="14:15" x14ac:dyDescent="0.25">
      <c r="N71" t="s">
        <v>426</v>
      </c>
      <c r="O71" t="s">
        <v>427</v>
      </c>
    </row>
    <row r="72" spans="14:15" x14ac:dyDescent="0.25">
      <c r="N72" t="s">
        <v>210</v>
      </c>
      <c r="O72" t="s">
        <v>211</v>
      </c>
    </row>
    <row r="73" spans="14:15" x14ac:dyDescent="0.25">
      <c r="N73" t="s">
        <v>428</v>
      </c>
      <c r="O73" t="s">
        <v>429</v>
      </c>
    </row>
    <row r="74" spans="14:15" x14ac:dyDescent="0.25">
      <c r="N74" t="s">
        <v>138</v>
      </c>
      <c r="O74" t="s">
        <v>139</v>
      </c>
    </row>
    <row r="75" spans="14:15" x14ac:dyDescent="0.25">
      <c r="N75" t="s">
        <v>430</v>
      </c>
      <c r="O75" t="s">
        <v>431</v>
      </c>
    </row>
    <row r="76" spans="14:15" x14ac:dyDescent="0.25">
      <c r="N76" t="s">
        <v>66</v>
      </c>
      <c r="O76" t="s">
        <v>67</v>
      </c>
    </row>
    <row r="77" spans="14:15" x14ac:dyDescent="0.25">
      <c r="N77" t="s">
        <v>352</v>
      </c>
      <c r="O77" t="s">
        <v>353</v>
      </c>
    </row>
    <row r="78" spans="14:15" x14ac:dyDescent="0.25">
      <c r="N78" t="s">
        <v>432</v>
      </c>
      <c r="O78" t="s">
        <v>433</v>
      </c>
    </row>
    <row r="79" spans="14:15" x14ac:dyDescent="0.25">
      <c r="N79" t="s">
        <v>182</v>
      </c>
      <c r="O79" t="s">
        <v>183</v>
      </c>
    </row>
    <row r="80" spans="14:15" x14ac:dyDescent="0.25">
      <c r="N80" t="s">
        <v>264</v>
      </c>
      <c r="O80" t="s">
        <v>265</v>
      </c>
    </row>
    <row r="81" spans="14:15" x14ac:dyDescent="0.25">
      <c r="N81" t="s">
        <v>78</v>
      </c>
      <c r="O81" t="s">
        <v>79</v>
      </c>
    </row>
    <row r="82" spans="14:15" x14ac:dyDescent="0.25">
      <c r="N82" t="s">
        <v>354</v>
      </c>
      <c r="O82" t="s">
        <v>355</v>
      </c>
    </row>
    <row r="83" spans="14:15" x14ac:dyDescent="0.25">
      <c r="N83" t="s">
        <v>434</v>
      </c>
      <c r="O83" t="s">
        <v>435</v>
      </c>
    </row>
    <row r="84" spans="14:15" x14ac:dyDescent="0.25">
      <c r="N84" t="s">
        <v>356</v>
      </c>
      <c r="O84" t="s">
        <v>357</v>
      </c>
    </row>
    <row r="85" spans="14:15" x14ac:dyDescent="0.25">
      <c r="N85" t="s">
        <v>436</v>
      </c>
      <c r="O85" t="s">
        <v>437</v>
      </c>
    </row>
    <row r="86" spans="14:15" x14ac:dyDescent="0.25">
      <c r="N86" t="s">
        <v>140</v>
      </c>
      <c r="O86" t="s">
        <v>141</v>
      </c>
    </row>
    <row r="87" spans="14:15" x14ac:dyDescent="0.25">
      <c r="N87" t="s">
        <v>232</v>
      </c>
      <c r="O87" t="s">
        <v>233</v>
      </c>
    </row>
    <row r="88" spans="14:15" x14ac:dyDescent="0.25">
      <c r="N88" t="s">
        <v>388</v>
      </c>
      <c r="O88" t="s">
        <v>389</v>
      </c>
    </row>
    <row r="89" spans="14:15" x14ac:dyDescent="0.25">
      <c r="N89" t="s">
        <v>438</v>
      </c>
      <c r="O89" t="s">
        <v>439</v>
      </c>
    </row>
    <row r="90" spans="14:15" x14ac:dyDescent="0.25">
      <c r="N90" t="s">
        <v>318</v>
      </c>
      <c r="O90" t="s">
        <v>319</v>
      </c>
    </row>
    <row r="91" spans="14:15" x14ac:dyDescent="0.25">
      <c r="N91" t="s">
        <v>440</v>
      </c>
      <c r="O91" t="s">
        <v>441</v>
      </c>
    </row>
    <row r="92" spans="14:15" x14ac:dyDescent="0.25">
      <c r="N92" t="s">
        <v>114</v>
      </c>
      <c r="O92" t="s">
        <v>115</v>
      </c>
    </row>
    <row r="93" spans="14:15" x14ac:dyDescent="0.25">
      <c r="N93" t="s">
        <v>442</v>
      </c>
      <c r="O93" t="s">
        <v>443</v>
      </c>
    </row>
    <row r="94" spans="14:15" x14ac:dyDescent="0.25">
      <c r="N94" t="s">
        <v>108</v>
      </c>
      <c r="O94" t="s">
        <v>109</v>
      </c>
    </row>
    <row r="95" spans="14:15" x14ac:dyDescent="0.25">
      <c r="N95" t="s">
        <v>170</v>
      </c>
      <c r="O95" t="s">
        <v>171</v>
      </c>
    </row>
    <row r="96" spans="14:15" x14ac:dyDescent="0.25">
      <c r="N96" t="s">
        <v>172</v>
      </c>
      <c r="O96" t="s">
        <v>173</v>
      </c>
    </row>
    <row r="97" spans="14:15" x14ac:dyDescent="0.25">
      <c r="N97" t="s">
        <v>174</v>
      </c>
      <c r="O97" t="s">
        <v>175</v>
      </c>
    </row>
    <row r="98" spans="14:15" x14ac:dyDescent="0.25">
      <c r="N98" t="s">
        <v>274</v>
      </c>
      <c r="O98" t="s">
        <v>275</v>
      </c>
    </row>
    <row r="99" spans="14:15" x14ac:dyDescent="0.25">
      <c r="N99" t="s">
        <v>444</v>
      </c>
      <c r="O99" t="s">
        <v>445</v>
      </c>
    </row>
    <row r="100" spans="14:15" x14ac:dyDescent="0.25">
      <c r="N100" t="s">
        <v>276</v>
      </c>
      <c r="O100" t="s">
        <v>277</v>
      </c>
    </row>
    <row r="101" spans="14:15" x14ac:dyDescent="0.25">
      <c r="N101" t="s">
        <v>278</v>
      </c>
      <c r="O101" t="s">
        <v>279</v>
      </c>
    </row>
    <row r="102" spans="14:15" x14ac:dyDescent="0.25">
      <c r="N102" t="s">
        <v>116</v>
      </c>
      <c r="O102" t="s">
        <v>117</v>
      </c>
    </row>
    <row r="103" spans="14:15" x14ac:dyDescent="0.25">
      <c r="N103" t="s">
        <v>266</v>
      </c>
      <c r="O103" t="s">
        <v>267</v>
      </c>
    </row>
    <row r="104" spans="14:15" x14ac:dyDescent="0.25">
      <c r="N104" t="s">
        <v>212</v>
      </c>
      <c r="O104" t="s">
        <v>213</v>
      </c>
    </row>
    <row r="105" spans="14:15" x14ac:dyDescent="0.25">
      <c r="N105" t="s">
        <v>330</v>
      </c>
      <c r="O105" t="s">
        <v>331</v>
      </c>
    </row>
    <row r="106" spans="14:15" x14ac:dyDescent="0.25">
      <c r="N106" t="s">
        <v>446</v>
      </c>
      <c r="O106" t="s">
        <v>447</v>
      </c>
    </row>
    <row r="107" spans="14:15" x14ac:dyDescent="0.25">
      <c r="N107" t="s">
        <v>248</v>
      </c>
      <c r="O107" t="s">
        <v>249</v>
      </c>
    </row>
    <row r="108" spans="14:15" x14ac:dyDescent="0.25">
      <c r="N108" t="s">
        <v>268</v>
      </c>
      <c r="O108" t="s">
        <v>269</v>
      </c>
    </row>
    <row r="109" spans="14:15" x14ac:dyDescent="0.25">
      <c r="N109" t="s">
        <v>270</v>
      </c>
      <c r="O109" t="s">
        <v>271</v>
      </c>
    </row>
    <row r="110" spans="14:15" x14ac:dyDescent="0.25">
      <c r="N110" t="s">
        <v>214</v>
      </c>
      <c r="O110" t="s">
        <v>215</v>
      </c>
    </row>
    <row r="111" spans="14:15" x14ac:dyDescent="0.25">
      <c r="N111" t="s">
        <v>370</v>
      </c>
      <c r="O111" t="s">
        <v>371</v>
      </c>
    </row>
    <row r="112" spans="14:15" x14ac:dyDescent="0.25">
      <c r="N112" t="s">
        <v>505</v>
      </c>
      <c r="O112" t="s">
        <v>506</v>
      </c>
    </row>
    <row r="113" spans="14:15" x14ac:dyDescent="0.25">
      <c r="N113" t="s">
        <v>448</v>
      </c>
      <c r="O113" t="s">
        <v>449</v>
      </c>
    </row>
    <row r="114" spans="14:15" x14ac:dyDescent="0.25">
      <c r="N114" t="s">
        <v>372</v>
      </c>
      <c r="O114" t="s">
        <v>373</v>
      </c>
    </row>
    <row r="115" spans="14:15" x14ac:dyDescent="0.25">
      <c r="N115" t="s">
        <v>216</v>
      </c>
      <c r="O115" t="s">
        <v>217</v>
      </c>
    </row>
    <row r="116" spans="14:15" x14ac:dyDescent="0.25">
      <c r="N116" t="s">
        <v>68</v>
      </c>
      <c r="O116" t="s">
        <v>69</v>
      </c>
    </row>
    <row r="117" spans="14:15" x14ac:dyDescent="0.25">
      <c r="N117" t="s">
        <v>250</v>
      </c>
      <c r="O117" t="s">
        <v>251</v>
      </c>
    </row>
    <row r="118" spans="14:15" x14ac:dyDescent="0.25">
      <c r="N118" t="s">
        <v>390</v>
      </c>
      <c r="O118" t="s">
        <v>391</v>
      </c>
    </row>
    <row r="119" spans="14:15" x14ac:dyDescent="0.25">
      <c r="N119" t="s">
        <v>142</v>
      </c>
      <c r="O119" t="s">
        <v>143</v>
      </c>
    </row>
    <row r="120" spans="14:15" x14ac:dyDescent="0.25">
      <c r="N120" t="s">
        <v>392</v>
      </c>
      <c r="O120" t="s">
        <v>393</v>
      </c>
    </row>
    <row r="121" spans="14:15" x14ac:dyDescent="0.25">
      <c r="N121" t="s">
        <v>176</v>
      </c>
      <c r="O121" t="s">
        <v>177</v>
      </c>
    </row>
    <row r="122" spans="14:15" x14ac:dyDescent="0.25">
      <c r="N122" t="s">
        <v>144</v>
      </c>
      <c r="O122" t="s">
        <v>145</v>
      </c>
    </row>
    <row r="123" spans="14:15" x14ac:dyDescent="0.25">
      <c r="N123" t="s">
        <v>80</v>
      </c>
      <c r="O123" t="s">
        <v>81</v>
      </c>
    </row>
    <row r="124" spans="14:15" x14ac:dyDescent="0.25">
      <c r="N124" t="s">
        <v>234</v>
      </c>
      <c r="O124" t="s">
        <v>235</v>
      </c>
    </row>
    <row r="125" spans="14:15" x14ac:dyDescent="0.25">
      <c r="N125" t="s">
        <v>312</v>
      </c>
      <c r="O125" t="s">
        <v>313</v>
      </c>
    </row>
    <row r="126" spans="14:15" x14ac:dyDescent="0.25">
      <c r="N126" t="s">
        <v>290</v>
      </c>
      <c r="O126" t="s">
        <v>291</v>
      </c>
    </row>
    <row r="127" spans="14:15" x14ac:dyDescent="0.25">
      <c r="N127" t="s">
        <v>126</v>
      </c>
      <c r="O127" t="s">
        <v>127</v>
      </c>
    </row>
    <row r="128" spans="14:15" x14ac:dyDescent="0.25">
      <c r="N128" t="s">
        <v>358</v>
      </c>
      <c r="O128" t="s">
        <v>359</v>
      </c>
    </row>
    <row r="129" spans="14:15" x14ac:dyDescent="0.25">
      <c r="N129" t="s">
        <v>320</v>
      </c>
      <c r="O129" t="s">
        <v>321</v>
      </c>
    </row>
    <row r="130" spans="14:15" x14ac:dyDescent="0.25">
      <c r="N130" t="s">
        <v>128</v>
      </c>
      <c r="O130" t="s">
        <v>129</v>
      </c>
    </row>
    <row r="131" spans="14:15" x14ac:dyDescent="0.25">
      <c r="N131" t="s">
        <v>236</v>
      </c>
      <c r="O131" t="s">
        <v>237</v>
      </c>
    </row>
    <row r="132" spans="14:15" x14ac:dyDescent="0.25">
      <c r="N132" t="s">
        <v>218</v>
      </c>
      <c r="O132" t="s">
        <v>219</v>
      </c>
    </row>
    <row r="133" spans="14:15" x14ac:dyDescent="0.25">
      <c r="N133" t="s">
        <v>220</v>
      </c>
      <c r="O133" t="s">
        <v>221</v>
      </c>
    </row>
    <row r="134" spans="14:15" x14ac:dyDescent="0.25">
      <c r="N134" t="s">
        <v>222</v>
      </c>
      <c r="O134" t="s">
        <v>223</v>
      </c>
    </row>
    <row r="135" spans="14:15" x14ac:dyDescent="0.25">
      <c r="N135" t="s">
        <v>82</v>
      </c>
      <c r="O135" t="s">
        <v>83</v>
      </c>
    </row>
    <row r="136" spans="14:15" x14ac:dyDescent="0.25">
      <c r="N136" t="s">
        <v>374</v>
      </c>
      <c r="O136" t="s">
        <v>375</v>
      </c>
    </row>
    <row r="137" spans="14:15" x14ac:dyDescent="0.25">
      <c r="N137" t="s">
        <v>394</v>
      </c>
      <c r="O137" t="s">
        <v>395</v>
      </c>
    </row>
    <row r="138" spans="14:15" x14ac:dyDescent="0.25">
      <c r="N138" t="s">
        <v>450</v>
      </c>
      <c r="O138" t="s">
        <v>451</v>
      </c>
    </row>
    <row r="139" spans="14:15" x14ac:dyDescent="0.25">
      <c r="N139" t="s">
        <v>184</v>
      </c>
      <c r="O139" t="s">
        <v>185</v>
      </c>
    </row>
    <row r="140" spans="14:15" x14ac:dyDescent="0.25">
      <c r="N140" t="s">
        <v>452</v>
      </c>
      <c r="O140" t="s">
        <v>453</v>
      </c>
    </row>
    <row r="141" spans="14:15" x14ac:dyDescent="0.25">
      <c r="N141" t="s">
        <v>156</v>
      </c>
      <c r="O141" t="s">
        <v>157</v>
      </c>
    </row>
    <row r="142" spans="14:15" x14ac:dyDescent="0.25">
      <c r="N142" t="s">
        <v>224</v>
      </c>
      <c r="O142" t="s">
        <v>225</v>
      </c>
    </row>
    <row r="143" spans="14:15" x14ac:dyDescent="0.25">
      <c r="N143" t="s">
        <v>84</v>
      </c>
      <c r="O143" t="s">
        <v>85</v>
      </c>
    </row>
    <row r="144" spans="14:15" x14ac:dyDescent="0.25">
      <c r="N144" t="s">
        <v>200</v>
      </c>
      <c r="O144" t="s">
        <v>201</v>
      </c>
    </row>
    <row r="145" spans="14:15" x14ac:dyDescent="0.25">
      <c r="N145" t="s">
        <v>146</v>
      </c>
      <c r="O145" t="s">
        <v>147</v>
      </c>
    </row>
    <row r="146" spans="14:15" x14ac:dyDescent="0.25">
      <c r="N146" t="s">
        <v>158</v>
      </c>
      <c r="O146" t="s">
        <v>159</v>
      </c>
    </row>
    <row r="147" spans="14:15" x14ac:dyDescent="0.25">
      <c r="N147" t="s">
        <v>292</v>
      </c>
      <c r="O147" t="s">
        <v>293</v>
      </c>
    </row>
    <row r="148" spans="14:15" x14ac:dyDescent="0.25">
      <c r="N148" t="s">
        <v>376</v>
      </c>
      <c r="O148" t="s">
        <v>377</v>
      </c>
    </row>
    <row r="149" spans="14:15" x14ac:dyDescent="0.25">
      <c r="N149" t="s">
        <v>202</v>
      </c>
      <c r="O149" t="s">
        <v>203</v>
      </c>
    </row>
    <row r="150" spans="14:15" x14ac:dyDescent="0.25">
      <c r="N150" t="s">
        <v>314</v>
      </c>
      <c r="O150" t="s">
        <v>315</v>
      </c>
    </row>
    <row r="151" spans="14:15" x14ac:dyDescent="0.25">
      <c r="N151" t="s">
        <v>52</v>
      </c>
      <c r="O151" t="s">
        <v>53</v>
      </c>
    </row>
    <row r="152" spans="14:15" x14ac:dyDescent="0.25">
      <c r="N152" t="s">
        <v>322</v>
      </c>
      <c r="O152" t="s">
        <v>323</v>
      </c>
    </row>
    <row r="153" spans="14:15" x14ac:dyDescent="0.25">
      <c r="N153" t="s">
        <v>294</v>
      </c>
      <c r="O153" t="s">
        <v>295</v>
      </c>
    </row>
    <row r="154" spans="14:15" x14ac:dyDescent="0.25">
      <c r="N154" t="s">
        <v>396</v>
      </c>
      <c r="O154" t="s">
        <v>397</v>
      </c>
    </row>
    <row r="155" spans="14:15" x14ac:dyDescent="0.25">
      <c r="N155" t="s">
        <v>316</v>
      </c>
      <c r="O155" t="s">
        <v>317</v>
      </c>
    </row>
    <row r="156" spans="14:15" x14ac:dyDescent="0.25">
      <c r="N156" t="s">
        <v>332</v>
      </c>
      <c r="O156" t="s">
        <v>333</v>
      </c>
    </row>
    <row r="157" spans="14:15" x14ac:dyDescent="0.25">
      <c r="N157" t="s">
        <v>280</v>
      </c>
      <c r="O157" t="s">
        <v>281</v>
      </c>
    </row>
    <row r="158" spans="14:15" x14ac:dyDescent="0.25">
      <c r="N158" t="s">
        <v>86</v>
      </c>
      <c r="O158" t="s">
        <v>87</v>
      </c>
    </row>
    <row r="159" spans="14:15" x14ac:dyDescent="0.25">
      <c r="N159" t="s">
        <v>238</v>
      </c>
      <c r="O159" t="s">
        <v>239</v>
      </c>
    </row>
    <row r="160" spans="14:15" x14ac:dyDescent="0.25">
      <c r="N160" t="s">
        <v>378</v>
      </c>
      <c r="O160" t="s">
        <v>379</v>
      </c>
    </row>
    <row r="161" spans="14:15" x14ac:dyDescent="0.25">
      <c r="N161" t="s">
        <v>118</v>
      </c>
      <c r="O161" t="s">
        <v>119</v>
      </c>
    </row>
    <row r="162" spans="14:15" x14ac:dyDescent="0.25">
      <c r="N162" t="s">
        <v>70</v>
      </c>
      <c r="O162" t="s">
        <v>71</v>
      </c>
    </row>
    <row r="163" spans="14:15" x14ac:dyDescent="0.25">
      <c r="N163" t="s">
        <v>130</v>
      </c>
      <c r="O163" t="s">
        <v>131</v>
      </c>
    </row>
    <row r="164" spans="14:15" x14ac:dyDescent="0.25">
      <c r="N164" t="s">
        <v>186</v>
      </c>
      <c r="O164" t="s">
        <v>187</v>
      </c>
    </row>
    <row r="165" spans="14:15" x14ac:dyDescent="0.25">
      <c r="N165" t="s">
        <v>282</v>
      </c>
      <c r="O165" t="s">
        <v>283</v>
      </c>
    </row>
    <row r="166" spans="14:15" x14ac:dyDescent="0.25">
      <c r="N166" t="s">
        <v>188</v>
      </c>
      <c r="O166" t="s">
        <v>189</v>
      </c>
    </row>
    <row r="167" spans="14:15" x14ac:dyDescent="0.25">
      <c r="N167" t="s">
        <v>398</v>
      </c>
      <c r="O167" t="s">
        <v>399</v>
      </c>
    </row>
    <row r="168" spans="14:15" x14ac:dyDescent="0.25">
      <c r="N168" t="s">
        <v>252</v>
      </c>
      <c r="O168" t="s">
        <v>253</v>
      </c>
    </row>
    <row r="169" spans="14:15" x14ac:dyDescent="0.25">
      <c r="N169" t="s">
        <v>226</v>
      </c>
      <c r="O169" t="s">
        <v>227</v>
      </c>
    </row>
    <row r="170" spans="14:15" x14ac:dyDescent="0.25">
      <c r="N170" t="s">
        <v>120</v>
      </c>
      <c r="O170" t="s">
        <v>121</v>
      </c>
    </row>
    <row r="171" spans="14:15" x14ac:dyDescent="0.25">
      <c r="N171" t="s">
        <v>454</v>
      </c>
      <c r="O171" t="s">
        <v>455</v>
      </c>
    </row>
    <row r="172" spans="14:15" x14ac:dyDescent="0.25">
      <c r="N172" t="s">
        <v>122</v>
      </c>
      <c r="O172" t="s">
        <v>123</v>
      </c>
    </row>
    <row r="173" spans="14:15" x14ac:dyDescent="0.25">
      <c r="N173" t="s">
        <v>296</v>
      </c>
      <c r="O173" t="s">
        <v>297</v>
      </c>
    </row>
    <row r="174" spans="14:15" x14ac:dyDescent="0.25">
      <c r="N174" t="s">
        <v>88</v>
      </c>
      <c r="O174" t="s">
        <v>89</v>
      </c>
    </row>
    <row r="175" spans="14:15" x14ac:dyDescent="0.25">
      <c r="N175" t="s">
        <v>298</v>
      </c>
      <c r="O175" t="s">
        <v>299</v>
      </c>
    </row>
    <row r="176" spans="14:15" x14ac:dyDescent="0.25">
      <c r="N176" t="s">
        <v>132</v>
      </c>
      <c r="O176" t="s">
        <v>133</v>
      </c>
    </row>
    <row r="177" spans="14:15" x14ac:dyDescent="0.25">
      <c r="N177" t="s">
        <v>360</v>
      </c>
      <c r="O177" t="s">
        <v>361</v>
      </c>
    </row>
    <row r="178" spans="14:15" x14ac:dyDescent="0.25">
      <c r="N178" t="s">
        <v>362</v>
      </c>
      <c r="O178" t="s">
        <v>363</v>
      </c>
    </row>
    <row r="179" spans="14:15" x14ac:dyDescent="0.25">
      <c r="N179" t="s">
        <v>456</v>
      </c>
      <c r="O179" t="s">
        <v>457</v>
      </c>
    </row>
    <row r="180" spans="14:15" x14ac:dyDescent="0.25">
      <c r="N180" t="s">
        <v>334</v>
      </c>
      <c r="O180" t="s">
        <v>335</v>
      </c>
    </row>
    <row r="181" spans="14:15" x14ac:dyDescent="0.25">
      <c r="N181" t="s">
        <v>306</v>
      </c>
      <c r="O181" t="s">
        <v>307</v>
      </c>
    </row>
    <row r="182" spans="14:15" x14ac:dyDescent="0.25">
      <c r="N182" t="s">
        <v>90</v>
      </c>
      <c r="O182" t="s">
        <v>91</v>
      </c>
    </row>
    <row r="183" spans="14:15" x14ac:dyDescent="0.25">
      <c r="N183" t="s">
        <v>300</v>
      </c>
      <c r="O183" t="s">
        <v>301</v>
      </c>
    </row>
    <row r="184" spans="14:15" x14ac:dyDescent="0.25">
      <c r="N184" t="s">
        <v>336</v>
      </c>
      <c r="O184" t="s">
        <v>337</v>
      </c>
    </row>
    <row r="185" spans="14:15" x14ac:dyDescent="0.25">
      <c r="N185" t="s">
        <v>254</v>
      </c>
      <c r="O185" t="s">
        <v>255</v>
      </c>
    </row>
    <row r="186" spans="14:15" x14ac:dyDescent="0.25">
      <c r="N186" t="s">
        <v>458</v>
      </c>
      <c r="O186" t="s">
        <v>459</v>
      </c>
    </row>
    <row r="187" spans="14:15" x14ac:dyDescent="0.25">
      <c r="N187" t="s">
        <v>92</v>
      </c>
      <c r="O187" t="s">
        <v>93</v>
      </c>
    </row>
    <row r="188" spans="14:15" x14ac:dyDescent="0.25">
      <c r="N188" t="s">
        <v>148</v>
      </c>
      <c r="O188" t="s">
        <v>149</v>
      </c>
    </row>
    <row r="189" spans="14:15" x14ac:dyDescent="0.25">
      <c r="N189" t="s">
        <v>54</v>
      </c>
      <c r="O189" t="s">
        <v>55</v>
      </c>
    </row>
    <row r="190" spans="14:15" x14ac:dyDescent="0.25">
      <c r="N190" t="s">
        <v>178</v>
      </c>
      <c r="O190" t="s">
        <v>179</v>
      </c>
    </row>
    <row r="191" spans="14:15" x14ac:dyDescent="0.25">
      <c r="N191" t="s">
        <v>204</v>
      </c>
      <c r="O191" t="s">
        <v>205</v>
      </c>
    </row>
    <row r="192" spans="14:15" x14ac:dyDescent="0.25">
      <c r="N192" t="s">
        <v>460</v>
      </c>
      <c r="O192" t="s">
        <v>461</v>
      </c>
    </row>
    <row r="193" spans="14:15" x14ac:dyDescent="0.25">
      <c r="N193" t="s">
        <v>462</v>
      </c>
      <c r="O193" t="s">
        <v>463</v>
      </c>
    </row>
    <row r="194" spans="14:15" x14ac:dyDescent="0.25">
      <c r="N194" t="s">
        <v>56</v>
      </c>
      <c r="O194" t="s">
        <v>57</v>
      </c>
    </row>
    <row r="195" spans="14:15" x14ac:dyDescent="0.25">
      <c r="N195" t="s">
        <v>190</v>
      </c>
      <c r="O195" t="s">
        <v>191</v>
      </c>
    </row>
    <row r="196" spans="14:15" x14ac:dyDescent="0.25">
      <c r="N196" t="s">
        <v>58</v>
      </c>
      <c r="O196" t="s">
        <v>59</v>
      </c>
    </row>
    <row r="197" spans="14:15" x14ac:dyDescent="0.25">
      <c r="N197" t="s">
        <v>256</v>
      </c>
      <c r="O197" t="s">
        <v>257</v>
      </c>
    </row>
    <row r="198" spans="14:15" x14ac:dyDescent="0.25">
      <c r="N198" t="s">
        <v>400</v>
      </c>
      <c r="O198" t="s">
        <v>401</v>
      </c>
    </row>
    <row r="199" spans="14:15" x14ac:dyDescent="0.25">
      <c r="N199" t="s">
        <v>338</v>
      </c>
      <c r="O199" t="s">
        <v>339</v>
      </c>
    </row>
    <row r="200" spans="14:15" x14ac:dyDescent="0.25">
      <c r="N200" t="s">
        <v>110</v>
      </c>
      <c r="O200" t="s">
        <v>111</v>
      </c>
    </row>
    <row r="201" spans="14:15" x14ac:dyDescent="0.25">
      <c r="N201" t="s">
        <v>284</v>
      </c>
      <c r="O201" t="s">
        <v>285</v>
      </c>
    </row>
    <row r="202" spans="14:15" x14ac:dyDescent="0.25">
      <c r="N202" t="s">
        <v>464</v>
      </c>
      <c r="O202" t="s">
        <v>465</v>
      </c>
    </row>
    <row r="203" spans="14:15" x14ac:dyDescent="0.25">
      <c r="N203" t="s">
        <v>240</v>
      </c>
      <c r="O203" t="s">
        <v>241</v>
      </c>
    </row>
    <row r="204" spans="14:15" x14ac:dyDescent="0.25">
      <c r="N204" t="s">
        <v>242</v>
      </c>
      <c r="O204" t="s">
        <v>243</v>
      </c>
    </row>
    <row r="205" spans="14:15" x14ac:dyDescent="0.25">
      <c r="N205" t="s">
        <v>94</v>
      </c>
      <c r="O205" t="s">
        <v>95</v>
      </c>
    </row>
    <row r="206" spans="14:15" x14ac:dyDescent="0.25">
      <c r="N206" t="s">
        <v>308</v>
      </c>
      <c r="O206" t="s">
        <v>309</v>
      </c>
    </row>
    <row r="207" spans="14:15" x14ac:dyDescent="0.25">
      <c r="N207" t="s">
        <v>380</v>
      </c>
      <c r="O207" t="s">
        <v>381</v>
      </c>
    </row>
    <row r="208" spans="14:15" x14ac:dyDescent="0.25">
      <c r="N208" t="s">
        <v>60</v>
      </c>
      <c r="O208" t="s">
        <v>61</v>
      </c>
    </row>
    <row r="209" spans="14:15" x14ac:dyDescent="0.25">
      <c r="N209" t="s">
        <v>382</v>
      </c>
      <c r="O209" t="s">
        <v>383</v>
      </c>
    </row>
    <row r="210" spans="14:15" x14ac:dyDescent="0.25">
      <c r="N210" t="s">
        <v>206</v>
      </c>
      <c r="O210" t="s">
        <v>207</v>
      </c>
    </row>
    <row r="211" spans="14:15" x14ac:dyDescent="0.25">
      <c r="N211" t="s">
        <v>192</v>
      </c>
      <c r="O211" t="s">
        <v>193</v>
      </c>
    </row>
    <row r="212" spans="14:15" x14ac:dyDescent="0.25">
      <c r="N212" t="s">
        <v>338</v>
      </c>
      <c r="O212" t="s">
        <v>339</v>
      </c>
    </row>
    <row r="213" spans="14:15" x14ac:dyDescent="0.25">
      <c r="N213" t="s">
        <v>110</v>
      </c>
      <c r="O213" t="s">
        <v>111</v>
      </c>
    </row>
    <row r="214" spans="14:15" x14ac:dyDescent="0.25">
      <c r="N214" t="s">
        <v>284</v>
      </c>
      <c r="O214" t="s">
        <v>285</v>
      </c>
    </row>
    <row r="215" spans="14:15" x14ac:dyDescent="0.25">
      <c r="N215" t="s">
        <v>464</v>
      </c>
      <c r="O215" t="s">
        <v>465</v>
      </c>
    </row>
    <row r="216" spans="14:15" x14ac:dyDescent="0.25">
      <c r="N216" t="s">
        <v>240</v>
      </c>
      <c r="O216" t="s">
        <v>241</v>
      </c>
    </row>
    <row r="217" spans="14:15" x14ac:dyDescent="0.25">
      <c r="N217" t="s">
        <v>242</v>
      </c>
      <c r="O217" t="s">
        <v>243</v>
      </c>
    </row>
    <row r="218" spans="14:15" x14ac:dyDescent="0.25">
      <c r="N218" t="s">
        <v>94</v>
      </c>
      <c r="O218" t="s">
        <v>95</v>
      </c>
    </row>
    <row r="219" spans="14:15" x14ac:dyDescent="0.25">
      <c r="N219" t="s">
        <v>308</v>
      </c>
      <c r="O219" t="s">
        <v>309</v>
      </c>
    </row>
    <row r="220" spans="14:15" x14ac:dyDescent="0.25">
      <c r="N220" t="s">
        <v>380</v>
      </c>
      <c r="O220" t="s">
        <v>381</v>
      </c>
    </row>
    <row r="221" spans="14:15" x14ac:dyDescent="0.25">
      <c r="N221" t="s">
        <v>60</v>
      </c>
      <c r="O221" t="s">
        <v>61</v>
      </c>
    </row>
    <row r="222" spans="14:15" x14ac:dyDescent="0.25">
      <c r="N222" t="s">
        <v>382</v>
      </c>
      <c r="O222" t="s">
        <v>383</v>
      </c>
    </row>
    <row r="223" spans="14:15" x14ac:dyDescent="0.25">
      <c r="N223" t="s">
        <v>206</v>
      </c>
      <c r="O223" t="s">
        <v>207</v>
      </c>
    </row>
    <row r="224" spans="14:15" x14ac:dyDescent="0.25">
      <c r="N224" t="s">
        <v>192</v>
      </c>
      <c r="O224" t="s">
        <v>193</v>
      </c>
    </row>
  </sheetData>
  <sheetProtection password="DCA1" sheet="1" objects="1" scenarios="1"/>
  <mergeCells count="3">
    <mergeCell ref="B10:B15"/>
    <mergeCell ref="B16:B21"/>
    <mergeCell ref="B39:B41"/>
  </mergeCells>
  <dataValidations disablePrompts="1" count="2">
    <dataValidation type="list" allowBlank="1" showInputMessage="1" showErrorMessage="1" sqref="B6">
      <formula1>$G$3:$J$3</formula1>
    </dataValidation>
    <dataValidation type="list" allowBlank="1" showInputMessage="1" showErrorMessage="1" sqref="B4">
      <formula1>$O$2:$O$224</formula1>
    </dataValidation>
  </dataValidations>
  <pageMargins left="0.7" right="0.7" top="0.75" bottom="0.75" header="0.3" footer="0.3"/>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Q360"/>
  <sheetViews>
    <sheetView showGridLines="0" tabSelected="1" topLeftCell="C40" zoomScale="60" zoomScaleNormal="60" workbookViewId="0">
      <pane ySplit="1" topLeftCell="A50" activePane="bottomLeft" state="frozen"/>
      <selection activeCell="N40" sqref="N40"/>
      <selection pane="bottomLeft" activeCell="D54" sqref="D54"/>
    </sheetView>
  </sheetViews>
  <sheetFormatPr defaultRowHeight="15" x14ac:dyDescent="0.25"/>
  <cols>
    <col min="1" max="1" width="4.7109375" customWidth="1"/>
    <col min="2" max="2" width="75.7109375" customWidth="1"/>
    <col min="3" max="3" width="36.140625" customWidth="1"/>
    <col min="4" max="4" width="57.42578125" customWidth="1"/>
    <col min="5" max="6" width="30.7109375" customWidth="1"/>
    <col min="7" max="7" width="36.140625" customWidth="1"/>
    <col min="8" max="11" width="30.7109375" customWidth="1"/>
    <col min="12" max="12" width="36.42578125" customWidth="1"/>
    <col min="13" max="14" width="30.7109375" customWidth="1"/>
    <col min="15" max="15" width="30.7109375" style="2" customWidth="1"/>
    <col min="16" max="22" width="30.7109375" customWidth="1"/>
    <col min="25" max="26" width="15" customWidth="1"/>
    <col min="27" max="43" width="9.140625" hidden="1" customWidth="1"/>
  </cols>
  <sheetData>
    <row r="1" spans="2:41" ht="15.75" thickBot="1" x14ac:dyDescent="0.3">
      <c r="D1" s="150"/>
      <c r="E1" s="150"/>
      <c r="F1" s="150"/>
      <c r="AA1" s="28" t="s">
        <v>532</v>
      </c>
      <c r="AF1" t="s">
        <v>552</v>
      </c>
      <c r="AI1" s="38" t="s">
        <v>536</v>
      </c>
      <c r="AL1" t="s">
        <v>474</v>
      </c>
      <c r="AO1" t="s">
        <v>474</v>
      </c>
    </row>
    <row r="2" spans="2:41" ht="21.75" thickBot="1" x14ac:dyDescent="0.4">
      <c r="B2" s="151" t="s">
        <v>677</v>
      </c>
      <c r="C2" s="152"/>
      <c r="D2" s="150"/>
      <c r="E2" s="150"/>
      <c r="F2" s="150"/>
      <c r="Z2" s="28"/>
      <c r="AA2" t="s">
        <v>25</v>
      </c>
      <c r="AF2" s="37" t="s">
        <v>544</v>
      </c>
      <c r="AI2" s="39">
        <v>42430</v>
      </c>
      <c r="AL2" t="s">
        <v>467</v>
      </c>
      <c r="AO2" s="1" t="s">
        <v>468</v>
      </c>
    </row>
    <row r="3" spans="2:41" ht="15.75" thickBot="1" x14ac:dyDescent="0.3">
      <c r="D3" s="150"/>
      <c r="E3" s="150"/>
      <c r="F3" s="150"/>
      <c r="AA3" t="s">
        <v>26</v>
      </c>
      <c r="AF3" s="37" t="s">
        <v>545</v>
      </c>
      <c r="AI3" s="39">
        <v>42795</v>
      </c>
      <c r="AL3" s="1" t="s">
        <v>468</v>
      </c>
      <c r="AO3" s="1" t="s">
        <v>469</v>
      </c>
    </row>
    <row r="4" spans="2:41" ht="15.75" thickBot="1" x14ac:dyDescent="0.3">
      <c r="B4" s="59" t="str">
        <f>'Cover sheet'!B10:B10</f>
        <v>NHS BARNSLEY CCG</v>
      </c>
      <c r="D4" s="150"/>
      <c r="E4" s="150"/>
      <c r="F4" s="150"/>
      <c r="AA4" t="s">
        <v>604</v>
      </c>
      <c r="AI4" s="39">
        <v>43160</v>
      </c>
      <c r="AL4" s="1" t="s">
        <v>469</v>
      </c>
      <c r="AO4" s="1" t="s">
        <v>466</v>
      </c>
    </row>
    <row r="5" spans="2:41" ht="15.75" thickBot="1" x14ac:dyDescent="0.3">
      <c r="D5" s="150"/>
      <c r="E5" s="150"/>
      <c r="F5" s="150"/>
      <c r="AA5" t="s">
        <v>632</v>
      </c>
      <c r="AI5" s="39">
        <v>43525</v>
      </c>
      <c r="AL5" s="1" t="s">
        <v>466</v>
      </c>
    </row>
    <row r="6" spans="2:41" ht="15.75" thickBot="1" x14ac:dyDescent="0.3">
      <c r="B6" s="59" t="str">
        <f>'Cover sheet'!B7</f>
        <v>Oct - Dec 2015</v>
      </c>
      <c r="D6" s="150"/>
      <c r="E6" s="150"/>
      <c r="F6" s="150"/>
      <c r="AA6" t="s">
        <v>633</v>
      </c>
      <c r="AI6" s="39">
        <v>43891</v>
      </c>
    </row>
    <row r="7" spans="2:41" ht="15.75" thickBot="1" x14ac:dyDescent="0.3">
      <c r="AA7" t="s">
        <v>634</v>
      </c>
    </row>
    <row r="8" spans="2:41" ht="15.75" thickBot="1" x14ac:dyDescent="0.3">
      <c r="B8" s="57" t="s">
        <v>14</v>
      </c>
      <c r="AA8" t="s">
        <v>636</v>
      </c>
    </row>
    <row r="9" spans="2:41" ht="15.75" thickBot="1" x14ac:dyDescent="0.3">
      <c r="F9" s="8"/>
      <c r="AA9" t="s">
        <v>635</v>
      </c>
    </row>
    <row r="10" spans="2:41" ht="60" customHeight="1" thickBot="1" x14ac:dyDescent="0.3">
      <c r="B10" s="45" t="s">
        <v>526</v>
      </c>
      <c r="F10" s="8"/>
    </row>
    <row r="11" spans="2:41" ht="15.75" thickBot="1" x14ac:dyDescent="0.3">
      <c r="B11" s="49" t="s">
        <v>545</v>
      </c>
      <c r="F11" s="8"/>
    </row>
    <row r="12" spans="2:41" ht="60" customHeight="1" thickBot="1" x14ac:dyDescent="0.3">
      <c r="B12" s="102" t="s">
        <v>682</v>
      </c>
      <c r="C12" s="106"/>
      <c r="F12" s="8"/>
      <c r="AB12" s="68"/>
    </row>
    <row r="13" spans="2:41" ht="183.75" customHeight="1" thickBot="1" x14ac:dyDescent="0.3">
      <c r="B13" s="136"/>
      <c r="C13" s="126"/>
      <c r="F13" s="8"/>
      <c r="AB13" s="68"/>
    </row>
    <row r="14" spans="2:41" ht="60" customHeight="1" thickBot="1" x14ac:dyDescent="0.3">
      <c r="B14" s="45" t="s">
        <v>537</v>
      </c>
      <c r="F14" s="8"/>
      <c r="AB14" s="68"/>
    </row>
    <row r="15" spans="2:41" ht="174.75" customHeight="1" thickBot="1" x14ac:dyDescent="0.3">
      <c r="B15" s="137"/>
      <c r="F15" s="8"/>
      <c r="AB15" s="68"/>
    </row>
    <row r="16" spans="2:41" ht="15.75" thickBot="1" x14ac:dyDescent="0.3">
      <c r="B16" s="3"/>
      <c r="F16" s="8"/>
      <c r="Y16" s="37"/>
      <c r="Z16" s="37"/>
      <c r="AB16" s="68"/>
    </row>
    <row r="17" spans="2:27" ht="60" customHeight="1" thickBot="1" x14ac:dyDescent="0.3">
      <c r="D17" s="6" t="s">
        <v>476</v>
      </c>
      <c r="O17"/>
      <c r="P17" s="2"/>
    </row>
    <row r="18" spans="2:27" x14ac:dyDescent="0.25">
      <c r="B18" s="153" t="s">
        <v>697</v>
      </c>
      <c r="C18" s="30" t="s">
        <v>504</v>
      </c>
      <c r="D18" s="54" t="s">
        <v>167</v>
      </c>
      <c r="O18"/>
      <c r="P18" s="2"/>
      <c r="Z18" s="40"/>
    </row>
    <row r="19" spans="2:27" x14ac:dyDescent="0.25">
      <c r="B19" s="154"/>
      <c r="C19" s="26" t="s">
        <v>483</v>
      </c>
      <c r="D19" s="93" t="s">
        <v>177</v>
      </c>
      <c r="O19"/>
      <c r="P19" s="2"/>
      <c r="AA19" s="37"/>
    </row>
    <row r="20" spans="2:27" x14ac:dyDescent="0.25">
      <c r="B20" s="154"/>
      <c r="C20" s="26" t="s">
        <v>484</v>
      </c>
      <c r="D20" s="93" t="s">
        <v>179</v>
      </c>
      <c r="O20"/>
      <c r="P20" s="2"/>
    </row>
    <row r="21" spans="2:27" x14ac:dyDescent="0.25">
      <c r="B21" s="154"/>
      <c r="C21" s="26" t="s">
        <v>485</v>
      </c>
      <c r="D21" s="93"/>
      <c r="O21"/>
      <c r="P21" s="2"/>
    </row>
    <row r="22" spans="2:27" x14ac:dyDescent="0.25">
      <c r="B22" s="154"/>
      <c r="C22" s="26" t="s">
        <v>486</v>
      </c>
      <c r="D22" s="93"/>
      <c r="O22"/>
      <c r="P22" s="2"/>
    </row>
    <row r="23" spans="2:27" x14ac:dyDescent="0.25">
      <c r="B23" s="154"/>
      <c r="C23" s="26" t="s">
        <v>487</v>
      </c>
      <c r="D23" s="93"/>
      <c r="O23"/>
      <c r="P23" s="2"/>
    </row>
    <row r="24" spans="2:27" x14ac:dyDescent="0.25">
      <c r="B24" s="154"/>
      <c r="C24" s="26" t="s">
        <v>488</v>
      </c>
      <c r="D24" s="93"/>
      <c r="O24"/>
      <c r="P24" s="2"/>
    </row>
    <row r="25" spans="2:27" x14ac:dyDescent="0.25">
      <c r="B25" s="154"/>
      <c r="C25" s="26" t="s">
        <v>489</v>
      </c>
      <c r="D25" s="93"/>
      <c r="O25"/>
      <c r="P25" s="2"/>
    </row>
    <row r="26" spans="2:27" x14ac:dyDescent="0.25">
      <c r="B26" s="154"/>
      <c r="C26" s="26" t="s">
        <v>490</v>
      </c>
      <c r="D26" s="93"/>
      <c r="O26"/>
      <c r="P26" s="2"/>
    </row>
    <row r="27" spans="2:27" x14ac:dyDescent="0.25">
      <c r="B27" s="154"/>
      <c r="C27" s="26" t="s">
        <v>491</v>
      </c>
      <c r="D27" s="93"/>
      <c r="O27"/>
      <c r="P27" s="2"/>
    </row>
    <row r="28" spans="2:27" x14ac:dyDescent="0.25">
      <c r="B28" s="154"/>
      <c r="C28" s="26" t="s">
        <v>492</v>
      </c>
      <c r="D28" s="93"/>
      <c r="O28"/>
      <c r="P28" s="2"/>
    </row>
    <row r="29" spans="2:27" x14ac:dyDescent="0.25">
      <c r="B29" s="154"/>
      <c r="C29" s="26" t="s">
        <v>493</v>
      </c>
      <c r="D29" s="93"/>
      <c r="O29"/>
      <c r="P29" s="2"/>
    </row>
    <row r="30" spans="2:27" x14ac:dyDescent="0.25">
      <c r="B30" s="154"/>
      <c r="C30" s="26" t="s">
        <v>494</v>
      </c>
      <c r="D30" s="93"/>
      <c r="O30"/>
      <c r="P30" s="2"/>
    </row>
    <row r="31" spans="2:27" x14ac:dyDescent="0.25">
      <c r="B31" s="154"/>
      <c r="C31" s="26" t="s">
        <v>495</v>
      </c>
      <c r="D31" s="93"/>
      <c r="O31"/>
      <c r="P31" s="2"/>
    </row>
    <row r="32" spans="2:27" x14ac:dyDescent="0.25">
      <c r="B32" s="154"/>
      <c r="C32" s="26" t="s">
        <v>496</v>
      </c>
      <c r="D32" s="93"/>
      <c r="O32"/>
      <c r="P32" s="2"/>
    </row>
    <row r="33" spans="2:27" x14ac:dyDescent="0.25">
      <c r="B33" s="154"/>
      <c r="C33" s="26" t="s">
        <v>497</v>
      </c>
      <c r="D33" s="93"/>
      <c r="O33"/>
      <c r="P33" s="2"/>
    </row>
    <row r="34" spans="2:27" x14ac:dyDescent="0.25">
      <c r="B34" s="154"/>
      <c r="C34" s="26" t="s">
        <v>498</v>
      </c>
      <c r="D34" s="93"/>
      <c r="O34"/>
      <c r="P34" s="2"/>
    </row>
    <row r="35" spans="2:27" x14ac:dyDescent="0.25">
      <c r="B35" s="154"/>
      <c r="C35" s="26" t="s">
        <v>499</v>
      </c>
      <c r="D35" s="93"/>
      <c r="O35"/>
      <c r="P35" s="2"/>
    </row>
    <row r="36" spans="2:27" x14ac:dyDescent="0.25">
      <c r="B36" s="154"/>
      <c r="C36" s="26" t="s">
        <v>500</v>
      </c>
      <c r="D36" s="93"/>
      <c r="O36"/>
      <c r="P36" s="2"/>
    </row>
    <row r="37" spans="2:27" ht="15.75" thickBot="1" x14ac:dyDescent="0.3">
      <c r="B37" s="155"/>
      <c r="C37" s="27" t="s">
        <v>501</v>
      </c>
      <c r="D37" s="94"/>
      <c r="O37"/>
      <c r="P37" s="2"/>
      <c r="AA37" s="5"/>
    </row>
    <row r="38" spans="2:27" ht="15.75" thickBot="1" x14ac:dyDescent="0.3"/>
    <row r="39" spans="2:27" s="5" customFormat="1" ht="15" customHeight="1" thickBot="1" x14ac:dyDescent="0.3">
      <c r="B39" s="57" t="s">
        <v>49</v>
      </c>
      <c r="I39" s="23"/>
      <c r="J39" s="23"/>
      <c r="K39" s="23"/>
      <c r="L39" s="4"/>
      <c r="M39" s="4"/>
      <c r="N39" s="4"/>
      <c r="O39" s="24"/>
      <c r="P39" s="4"/>
      <c r="Q39" s="23"/>
      <c r="R39" s="23"/>
      <c r="S39" s="23"/>
      <c r="T39" s="4"/>
      <c r="U39" s="4"/>
      <c r="V39" s="4"/>
      <c r="W39" s="4"/>
      <c r="X39" s="4"/>
      <c r="AA39" s="2"/>
    </row>
    <row r="40" spans="2:27" s="5" customFormat="1" ht="15" customHeight="1" thickBot="1" x14ac:dyDescent="0.3">
      <c r="B40" s="22"/>
      <c r="I40" s="23"/>
      <c r="J40" s="23"/>
      <c r="K40" s="23"/>
      <c r="L40" s="4"/>
      <c r="M40" s="4"/>
      <c r="N40" s="4"/>
      <c r="O40" s="24"/>
      <c r="P40" s="4"/>
      <c r="Q40" s="23"/>
      <c r="R40" s="23"/>
      <c r="S40" s="23"/>
      <c r="T40" s="4"/>
      <c r="U40" s="4"/>
      <c r="V40" s="4"/>
      <c r="W40" s="4"/>
      <c r="X40" s="4"/>
      <c r="AA40" s="2"/>
    </row>
    <row r="41" spans="2:27" ht="60" customHeight="1" thickBot="1" x14ac:dyDescent="0.3">
      <c r="B41" s="40"/>
      <c r="C41" s="40"/>
      <c r="D41" s="40"/>
      <c r="E41" s="41"/>
      <c r="F41" s="41"/>
      <c r="G41" s="41"/>
      <c r="H41" s="147" t="s">
        <v>514</v>
      </c>
      <c r="I41" s="149"/>
      <c r="J41" s="149"/>
      <c r="K41" s="148"/>
      <c r="L41" s="42"/>
      <c r="M41" s="40"/>
      <c r="N41" s="40"/>
      <c r="O41" s="36"/>
      <c r="P41" s="147" t="s">
        <v>517</v>
      </c>
      <c r="Q41" s="149"/>
      <c r="R41" s="149"/>
      <c r="S41" s="148"/>
      <c r="T41" s="147" t="s">
        <v>606</v>
      </c>
      <c r="U41" s="148"/>
      <c r="AA41" s="2"/>
    </row>
    <row r="42" spans="2:27" s="2" customFormat="1" ht="60" customHeight="1" thickBot="1" x14ac:dyDescent="0.3">
      <c r="B42" s="43" t="s">
        <v>525</v>
      </c>
      <c r="C42" s="43" t="s">
        <v>531</v>
      </c>
      <c r="D42" s="43" t="s">
        <v>605</v>
      </c>
      <c r="E42" s="43" t="s">
        <v>529</v>
      </c>
      <c r="F42" s="43" t="s">
        <v>513</v>
      </c>
      <c r="G42" s="43" t="s">
        <v>530</v>
      </c>
      <c r="H42" s="43" t="str">
        <f>AL$2</f>
        <v>Q1 Apr - Jun 15/16</v>
      </c>
      <c r="I42" s="43" t="str">
        <f>AL$3</f>
        <v>Q2 Jul - Sep 15/16</v>
      </c>
      <c r="J42" s="43" t="str">
        <f>AL$4</f>
        <v>Q3 Oct - Dec 15/16</v>
      </c>
      <c r="K42" s="43" t="str">
        <f>AL$5</f>
        <v>Q4 Jan - Mar 15/16</v>
      </c>
      <c r="L42" s="43" t="s">
        <v>515</v>
      </c>
      <c r="M42" s="43" t="s">
        <v>23</v>
      </c>
      <c r="N42" s="43" t="s">
        <v>516</v>
      </c>
      <c r="O42" s="43" t="s">
        <v>548</v>
      </c>
      <c r="P42" s="43" t="str">
        <f>AL$2</f>
        <v>Q1 Apr - Jun 15/16</v>
      </c>
      <c r="Q42" s="43" t="str">
        <f>AL$3</f>
        <v>Q2 Jul - Sep 15/16</v>
      </c>
      <c r="R42" s="43" t="str">
        <f>AL$4</f>
        <v>Q3 Oct - Dec 15/16</v>
      </c>
      <c r="S42" s="43" t="str">
        <f>AL$5</f>
        <v>Q4 Jan - Mar 15/16</v>
      </c>
      <c r="T42" s="43" t="s">
        <v>546</v>
      </c>
      <c r="U42" s="43" t="s">
        <v>547</v>
      </c>
      <c r="AA42"/>
    </row>
    <row r="43" spans="2:27" s="2" customFormat="1" ht="60" customHeight="1" x14ac:dyDescent="0.25">
      <c r="B43" s="111" t="s">
        <v>527</v>
      </c>
      <c r="C43" s="112" t="s">
        <v>538</v>
      </c>
      <c r="D43" s="113" t="s">
        <v>25</v>
      </c>
      <c r="E43" s="114" t="s">
        <v>533</v>
      </c>
      <c r="F43" s="114" t="s">
        <v>679</v>
      </c>
      <c r="G43" s="114" t="s">
        <v>694</v>
      </c>
      <c r="H43" s="132">
        <v>0</v>
      </c>
      <c r="I43" s="132">
        <v>0</v>
      </c>
      <c r="J43" s="132">
        <v>50000</v>
      </c>
      <c r="K43" s="132">
        <v>50000</v>
      </c>
      <c r="L43" s="114" t="s">
        <v>681</v>
      </c>
      <c r="M43" s="115" t="s">
        <v>542</v>
      </c>
      <c r="N43" s="114" t="s">
        <v>587</v>
      </c>
      <c r="O43" s="116">
        <v>42795</v>
      </c>
      <c r="P43" s="134">
        <v>0</v>
      </c>
      <c r="Q43" s="134">
        <v>0</v>
      </c>
      <c r="R43" s="134">
        <v>0</v>
      </c>
      <c r="S43" s="134">
        <v>0</v>
      </c>
      <c r="T43" s="117" t="s">
        <v>552</v>
      </c>
      <c r="U43" s="117" t="s">
        <v>552</v>
      </c>
      <c r="AA43"/>
    </row>
    <row r="44" spans="2:27" s="2" customFormat="1" ht="60" customHeight="1" x14ac:dyDescent="0.25">
      <c r="B44" s="118" t="s">
        <v>528</v>
      </c>
      <c r="C44" s="119" t="s">
        <v>539</v>
      </c>
      <c r="D44" s="120" t="s">
        <v>25</v>
      </c>
      <c r="E44" s="121" t="s">
        <v>678</v>
      </c>
      <c r="F44" s="121" t="s">
        <v>534</v>
      </c>
      <c r="G44" s="121" t="s">
        <v>693</v>
      </c>
      <c r="H44" s="133">
        <v>0</v>
      </c>
      <c r="I44" s="133">
        <v>0</v>
      </c>
      <c r="J44" s="133">
        <v>20000</v>
      </c>
      <c r="K44" s="133">
        <v>20000</v>
      </c>
      <c r="L44" s="121" t="s">
        <v>540</v>
      </c>
      <c r="M44" s="122" t="s">
        <v>543</v>
      </c>
      <c r="N44" s="123" t="s">
        <v>535</v>
      </c>
      <c r="O44" s="124">
        <v>42795</v>
      </c>
      <c r="P44" s="135">
        <v>0</v>
      </c>
      <c r="Q44" s="135">
        <v>0</v>
      </c>
      <c r="R44" s="135">
        <v>0</v>
      </c>
      <c r="S44" s="135">
        <v>0</v>
      </c>
      <c r="T44" s="125" t="s">
        <v>552</v>
      </c>
      <c r="U44" s="125" t="s">
        <v>552</v>
      </c>
      <c r="AA44"/>
    </row>
    <row r="45" spans="2:27" s="106" customFormat="1" ht="60" customHeight="1" x14ac:dyDescent="0.25">
      <c r="B45" s="118" t="s">
        <v>685</v>
      </c>
      <c r="C45" s="119" t="s">
        <v>686</v>
      </c>
      <c r="D45" s="120" t="s">
        <v>604</v>
      </c>
      <c r="E45" s="121" t="s">
        <v>687</v>
      </c>
      <c r="F45" s="121" t="s">
        <v>688</v>
      </c>
      <c r="G45" s="121" t="s">
        <v>689</v>
      </c>
      <c r="H45" s="133">
        <v>0</v>
      </c>
      <c r="I45" s="133">
        <v>10000</v>
      </c>
      <c r="J45" s="133">
        <v>10000</v>
      </c>
      <c r="K45" s="133">
        <v>10000</v>
      </c>
      <c r="L45" s="121" t="s">
        <v>690</v>
      </c>
      <c r="M45" s="122" t="s">
        <v>691</v>
      </c>
      <c r="N45" s="123" t="s">
        <v>692</v>
      </c>
      <c r="O45" s="124">
        <v>42795</v>
      </c>
      <c r="P45" s="135">
        <v>0</v>
      </c>
      <c r="Q45" s="135">
        <v>7000</v>
      </c>
      <c r="R45" s="135">
        <v>0</v>
      </c>
      <c r="S45" s="135">
        <v>0</v>
      </c>
      <c r="T45" s="125" t="s">
        <v>552</v>
      </c>
      <c r="U45" s="125" t="s">
        <v>552</v>
      </c>
      <c r="AA45"/>
    </row>
    <row r="46" spans="2:27" ht="144" customHeight="1" x14ac:dyDescent="0.25">
      <c r="B46" s="18" t="s">
        <v>637</v>
      </c>
      <c r="C46" s="47" t="s">
        <v>713</v>
      </c>
      <c r="D46" s="138" t="s">
        <v>25</v>
      </c>
      <c r="E46" s="110" t="s">
        <v>714</v>
      </c>
      <c r="F46" s="56" t="s">
        <v>679</v>
      </c>
      <c r="G46" s="56" t="s">
        <v>715</v>
      </c>
      <c r="H46" s="139">
        <v>0</v>
      </c>
      <c r="I46" s="139">
        <v>0</v>
      </c>
      <c r="J46" s="139">
        <v>0</v>
      </c>
      <c r="K46" s="139">
        <v>146400</v>
      </c>
      <c r="L46" s="109" t="s">
        <v>681</v>
      </c>
      <c r="M46" s="56" t="s">
        <v>749</v>
      </c>
      <c r="N46" s="56" t="s">
        <v>750</v>
      </c>
      <c r="O46" s="50">
        <v>42795</v>
      </c>
      <c r="P46" s="139">
        <v>0</v>
      </c>
      <c r="Q46" s="139">
        <v>0</v>
      </c>
      <c r="R46" s="139">
        <v>0</v>
      </c>
      <c r="S46" s="139">
        <v>0</v>
      </c>
      <c r="T46" s="51" t="s">
        <v>545</v>
      </c>
      <c r="U46" s="51" t="s">
        <v>545</v>
      </c>
      <c r="AA46" s="71">
        <f>IF(ISTEXT(C46:U46),1,0)</f>
        <v>0</v>
      </c>
    </row>
    <row r="47" spans="2:27" ht="144" customHeight="1" x14ac:dyDescent="0.25">
      <c r="B47" s="18" t="s">
        <v>638</v>
      </c>
      <c r="C47" s="47" t="s">
        <v>751</v>
      </c>
      <c r="D47" s="138" t="s">
        <v>604</v>
      </c>
      <c r="E47" s="56" t="s">
        <v>716</v>
      </c>
      <c r="F47" s="56" t="s">
        <v>717</v>
      </c>
      <c r="G47" s="56" t="s">
        <v>718</v>
      </c>
      <c r="H47" s="139">
        <v>0</v>
      </c>
      <c r="I47" s="139">
        <v>0</v>
      </c>
      <c r="J47" s="139">
        <v>0</v>
      </c>
      <c r="K47" s="139">
        <v>111000</v>
      </c>
      <c r="L47" s="109" t="s">
        <v>690</v>
      </c>
      <c r="M47" s="56" t="s">
        <v>691</v>
      </c>
      <c r="N47" s="56" t="s">
        <v>752</v>
      </c>
      <c r="O47" s="50">
        <v>42795</v>
      </c>
      <c r="P47" s="139">
        <v>0</v>
      </c>
      <c r="Q47" s="139">
        <v>0</v>
      </c>
      <c r="R47" s="139">
        <v>0</v>
      </c>
      <c r="S47" s="139">
        <v>0</v>
      </c>
      <c r="T47" s="51" t="s">
        <v>545</v>
      </c>
      <c r="U47" s="51" t="s">
        <v>545</v>
      </c>
    </row>
    <row r="48" spans="2:27" ht="144" customHeight="1" x14ac:dyDescent="0.25">
      <c r="B48" s="18" t="s">
        <v>639</v>
      </c>
      <c r="C48" s="47" t="s">
        <v>719</v>
      </c>
      <c r="D48" s="138" t="s">
        <v>604</v>
      </c>
      <c r="E48" s="56" t="s">
        <v>720</v>
      </c>
      <c r="F48" s="56" t="s">
        <v>717</v>
      </c>
      <c r="G48" s="56" t="s">
        <v>723</v>
      </c>
      <c r="H48" s="139">
        <v>0</v>
      </c>
      <c r="I48" s="139">
        <v>0</v>
      </c>
      <c r="J48" s="139">
        <v>0</v>
      </c>
      <c r="K48" s="139">
        <v>120000</v>
      </c>
      <c r="L48" s="109" t="s">
        <v>753</v>
      </c>
      <c r="M48" s="56" t="s">
        <v>754</v>
      </c>
      <c r="N48" s="56" t="s">
        <v>755</v>
      </c>
      <c r="O48" s="50">
        <v>42795</v>
      </c>
      <c r="P48" s="139">
        <v>0</v>
      </c>
      <c r="Q48" s="139">
        <v>0</v>
      </c>
      <c r="R48" s="139">
        <v>0</v>
      </c>
      <c r="S48" s="139">
        <v>0</v>
      </c>
      <c r="T48" s="51" t="s">
        <v>545</v>
      </c>
      <c r="U48" s="51" t="s">
        <v>545</v>
      </c>
    </row>
    <row r="49" spans="2:21" ht="144" customHeight="1" x14ac:dyDescent="0.25">
      <c r="B49" s="18" t="s">
        <v>640</v>
      </c>
      <c r="C49" s="47" t="s">
        <v>721</v>
      </c>
      <c r="D49" s="138" t="s">
        <v>604</v>
      </c>
      <c r="E49" s="56" t="s">
        <v>722</v>
      </c>
      <c r="F49" s="56" t="s">
        <v>717</v>
      </c>
      <c r="G49" s="56" t="s">
        <v>731</v>
      </c>
      <c r="H49" s="139">
        <v>0</v>
      </c>
      <c r="I49" s="139">
        <v>0</v>
      </c>
      <c r="J49" s="139">
        <v>0</v>
      </c>
      <c r="K49" s="139">
        <v>25000</v>
      </c>
      <c r="L49" s="109" t="s">
        <v>681</v>
      </c>
      <c r="M49" s="56" t="s">
        <v>691</v>
      </c>
      <c r="N49" s="56" t="s">
        <v>755</v>
      </c>
      <c r="O49" s="50">
        <v>42795</v>
      </c>
      <c r="P49" s="139">
        <v>0</v>
      </c>
      <c r="Q49" s="139">
        <v>0</v>
      </c>
      <c r="R49" s="139">
        <v>0</v>
      </c>
      <c r="S49" s="139">
        <v>0</v>
      </c>
      <c r="T49" s="51" t="s">
        <v>545</v>
      </c>
      <c r="U49" s="51" t="s">
        <v>545</v>
      </c>
    </row>
    <row r="50" spans="2:21" ht="144" customHeight="1" x14ac:dyDescent="0.25">
      <c r="B50" s="18" t="s">
        <v>641</v>
      </c>
      <c r="C50" s="47" t="s">
        <v>724</v>
      </c>
      <c r="D50" s="138" t="s">
        <v>604</v>
      </c>
      <c r="E50" s="56" t="s">
        <v>734</v>
      </c>
      <c r="F50" s="56" t="s">
        <v>732</v>
      </c>
      <c r="G50" s="56" t="s">
        <v>733</v>
      </c>
      <c r="H50" s="139">
        <v>0</v>
      </c>
      <c r="I50" s="139">
        <v>0</v>
      </c>
      <c r="J50" s="139">
        <v>0</v>
      </c>
      <c r="K50" s="139">
        <v>30000</v>
      </c>
      <c r="L50" s="109" t="s">
        <v>756</v>
      </c>
      <c r="M50" s="56" t="s">
        <v>691</v>
      </c>
      <c r="N50" s="56" t="s">
        <v>757</v>
      </c>
      <c r="O50" s="50">
        <v>42795</v>
      </c>
      <c r="P50" s="139">
        <v>0</v>
      </c>
      <c r="Q50" s="139">
        <v>0</v>
      </c>
      <c r="R50" s="139">
        <v>0</v>
      </c>
      <c r="S50" s="139">
        <v>0</v>
      </c>
      <c r="T50" s="51" t="s">
        <v>545</v>
      </c>
      <c r="U50" s="51" t="s">
        <v>545</v>
      </c>
    </row>
    <row r="51" spans="2:21" ht="144" customHeight="1" x14ac:dyDescent="0.25">
      <c r="B51" s="18" t="s">
        <v>642</v>
      </c>
      <c r="C51" s="47" t="s">
        <v>725</v>
      </c>
      <c r="D51" s="138" t="s">
        <v>604</v>
      </c>
      <c r="E51" s="56" t="s">
        <v>735</v>
      </c>
      <c r="F51" s="56" t="s">
        <v>736</v>
      </c>
      <c r="G51" s="56" t="s">
        <v>737</v>
      </c>
      <c r="H51" s="139">
        <v>0</v>
      </c>
      <c r="I51" s="139">
        <v>0</v>
      </c>
      <c r="J51" s="139">
        <v>0</v>
      </c>
      <c r="K51" s="139">
        <v>30000</v>
      </c>
      <c r="L51" s="109" t="s">
        <v>778</v>
      </c>
      <c r="M51" s="56" t="s">
        <v>758</v>
      </c>
      <c r="N51" s="56" t="s">
        <v>759</v>
      </c>
      <c r="O51" s="50">
        <v>42795</v>
      </c>
      <c r="P51" s="139">
        <v>0</v>
      </c>
      <c r="Q51" s="139">
        <v>0</v>
      </c>
      <c r="R51" s="139">
        <v>0</v>
      </c>
      <c r="S51" s="139">
        <v>0</v>
      </c>
      <c r="T51" s="51" t="s">
        <v>545</v>
      </c>
      <c r="U51" s="51" t="s">
        <v>545</v>
      </c>
    </row>
    <row r="52" spans="2:21" ht="144" customHeight="1" x14ac:dyDescent="0.25">
      <c r="B52" s="18" t="s">
        <v>643</v>
      </c>
      <c r="C52" s="47" t="s">
        <v>726</v>
      </c>
      <c r="D52" s="138" t="s">
        <v>26</v>
      </c>
      <c r="E52" s="56" t="s">
        <v>738</v>
      </c>
      <c r="F52" s="56" t="s">
        <v>739</v>
      </c>
      <c r="G52" s="56" t="s">
        <v>740</v>
      </c>
      <c r="H52" s="139">
        <v>0</v>
      </c>
      <c r="I52" s="139">
        <v>0</v>
      </c>
      <c r="J52" s="139">
        <v>0</v>
      </c>
      <c r="K52" s="139">
        <v>80000</v>
      </c>
      <c r="L52" s="109" t="s">
        <v>760</v>
      </c>
      <c r="M52" s="56" t="s">
        <v>761</v>
      </c>
      <c r="N52" s="56" t="s">
        <v>762</v>
      </c>
      <c r="O52" s="50">
        <v>42795</v>
      </c>
      <c r="P52" s="139">
        <v>0</v>
      </c>
      <c r="Q52" s="139">
        <v>0</v>
      </c>
      <c r="R52" s="139">
        <v>0</v>
      </c>
      <c r="S52" s="139">
        <v>0</v>
      </c>
      <c r="T52" s="51" t="s">
        <v>545</v>
      </c>
      <c r="U52" s="51" t="s">
        <v>545</v>
      </c>
    </row>
    <row r="53" spans="2:21" ht="144" customHeight="1" x14ac:dyDescent="0.25">
      <c r="B53" s="18" t="s">
        <v>644</v>
      </c>
      <c r="C53" s="47" t="s">
        <v>763</v>
      </c>
      <c r="D53" s="138"/>
      <c r="E53" s="56" t="s">
        <v>741</v>
      </c>
      <c r="F53" s="56" t="s">
        <v>745</v>
      </c>
      <c r="G53" s="56" t="s">
        <v>747</v>
      </c>
      <c r="H53" s="139">
        <v>0</v>
      </c>
      <c r="I53" s="139">
        <v>0</v>
      </c>
      <c r="J53" s="139">
        <v>69838</v>
      </c>
      <c r="K53" s="139">
        <v>69838</v>
      </c>
      <c r="L53" s="109" t="s">
        <v>764</v>
      </c>
      <c r="M53" s="56" t="s">
        <v>765</v>
      </c>
      <c r="N53" s="109">
        <v>0.9</v>
      </c>
      <c r="O53" s="50">
        <v>42795</v>
      </c>
      <c r="P53" s="139">
        <v>0</v>
      </c>
      <c r="Q53" s="139">
        <v>0</v>
      </c>
      <c r="R53" s="139">
        <v>0</v>
      </c>
      <c r="S53" s="139">
        <v>0</v>
      </c>
      <c r="T53" s="51" t="s">
        <v>545</v>
      </c>
      <c r="U53" s="51" t="s">
        <v>545</v>
      </c>
    </row>
    <row r="54" spans="2:21" ht="144" customHeight="1" x14ac:dyDescent="0.25">
      <c r="B54" s="18" t="s">
        <v>645</v>
      </c>
      <c r="C54" s="47" t="s">
        <v>742</v>
      </c>
      <c r="D54" s="138" t="s">
        <v>604</v>
      </c>
      <c r="E54" s="56" t="s">
        <v>730</v>
      </c>
      <c r="F54" s="56" t="s">
        <v>748</v>
      </c>
      <c r="G54" s="56" t="s">
        <v>746</v>
      </c>
      <c r="H54" s="139">
        <v>0</v>
      </c>
      <c r="I54" s="139">
        <v>0</v>
      </c>
      <c r="J54" s="139">
        <v>0</v>
      </c>
      <c r="K54" s="139">
        <v>30000</v>
      </c>
      <c r="L54" s="109" t="s">
        <v>767</v>
      </c>
      <c r="M54" s="56" t="s">
        <v>766</v>
      </c>
      <c r="N54" s="56" t="s">
        <v>768</v>
      </c>
      <c r="O54" s="50">
        <v>42430</v>
      </c>
      <c r="P54" s="139">
        <v>0</v>
      </c>
      <c r="Q54" s="139">
        <v>0</v>
      </c>
      <c r="R54" s="139">
        <v>0</v>
      </c>
      <c r="S54" s="139">
        <v>0</v>
      </c>
      <c r="T54" s="51" t="s">
        <v>545</v>
      </c>
      <c r="U54" s="51" t="s">
        <v>545</v>
      </c>
    </row>
    <row r="55" spans="2:21" ht="144" customHeight="1" x14ac:dyDescent="0.25">
      <c r="B55" s="18" t="s">
        <v>646</v>
      </c>
      <c r="C55" s="47" t="s">
        <v>728</v>
      </c>
      <c r="D55" s="138" t="s">
        <v>604</v>
      </c>
      <c r="E55" s="56" t="s">
        <v>729</v>
      </c>
      <c r="F55" s="56" t="s">
        <v>743</v>
      </c>
      <c r="G55" s="56" t="s">
        <v>744</v>
      </c>
      <c r="H55" s="139">
        <v>0</v>
      </c>
      <c r="I55" s="139">
        <v>0</v>
      </c>
      <c r="J55" s="139">
        <v>0</v>
      </c>
      <c r="K55" s="139">
        <v>20000</v>
      </c>
      <c r="L55" s="109" t="s">
        <v>769</v>
      </c>
      <c r="M55" s="56" t="s">
        <v>770</v>
      </c>
      <c r="N55" s="56" t="s">
        <v>771</v>
      </c>
      <c r="O55" s="50">
        <v>42795</v>
      </c>
      <c r="P55" s="139">
        <v>0</v>
      </c>
      <c r="Q55" s="139">
        <v>0</v>
      </c>
      <c r="R55" s="139">
        <v>0</v>
      </c>
      <c r="S55" s="139">
        <v>0</v>
      </c>
      <c r="T55" s="51" t="s">
        <v>545</v>
      </c>
      <c r="U55" s="51" t="s">
        <v>545</v>
      </c>
    </row>
    <row r="56" spans="2:21" ht="144" customHeight="1" x14ac:dyDescent="0.25">
      <c r="B56" s="18" t="s">
        <v>647</v>
      </c>
      <c r="C56" s="47" t="s">
        <v>773</v>
      </c>
      <c r="D56" s="138" t="s">
        <v>779</v>
      </c>
      <c r="E56" s="56" t="s">
        <v>772</v>
      </c>
      <c r="F56" s="56" t="s">
        <v>739</v>
      </c>
      <c r="G56" s="56" t="s">
        <v>774</v>
      </c>
      <c r="H56" s="139">
        <v>0</v>
      </c>
      <c r="I56" s="139">
        <v>0</v>
      </c>
      <c r="J56" s="139">
        <v>0</v>
      </c>
      <c r="K56" s="139">
        <v>0</v>
      </c>
      <c r="L56" s="109" t="s">
        <v>775</v>
      </c>
      <c r="M56" s="109" t="s">
        <v>777</v>
      </c>
      <c r="N56" s="109" t="s">
        <v>776</v>
      </c>
      <c r="O56" s="50">
        <v>42430</v>
      </c>
      <c r="P56" s="139">
        <v>0</v>
      </c>
      <c r="Q56" s="139">
        <v>0</v>
      </c>
      <c r="R56" s="139">
        <v>0</v>
      </c>
      <c r="S56" s="139">
        <v>0</v>
      </c>
      <c r="T56" s="51" t="s">
        <v>544</v>
      </c>
      <c r="U56" s="51" t="s">
        <v>544</v>
      </c>
    </row>
    <row r="57" spans="2:21" ht="144" customHeight="1" x14ac:dyDescent="0.25">
      <c r="B57" s="18" t="s">
        <v>648</v>
      </c>
      <c r="C57" s="47"/>
      <c r="D57" s="138"/>
      <c r="E57" s="56"/>
      <c r="F57" s="56"/>
      <c r="G57" s="56"/>
      <c r="H57" s="139"/>
      <c r="I57" s="139"/>
      <c r="J57" s="139"/>
      <c r="K57" s="139"/>
      <c r="L57" s="109"/>
      <c r="M57" s="56"/>
      <c r="N57" s="56"/>
      <c r="O57" s="50"/>
      <c r="P57" s="139"/>
      <c r="Q57" s="139"/>
      <c r="R57" s="139"/>
      <c r="S57" s="139"/>
      <c r="T57" s="51"/>
      <c r="U57" s="51"/>
    </row>
    <row r="58" spans="2:21" ht="144" customHeight="1" x14ac:dyDescent="0.25">
      <c r="B58" s="18" t="s">
        <v>649</v>
      </c>
      <c r="C58" s="47"/>
      <c r="D58" s="138"/>
      <c r="E58" s="56"/>
      <c r="F58" s="56"/>
      <c r="G58" s="56"/>
      <c r="H58" s="139"/>
      <c r="I58" s="139"/>
      <c r="J58" s="139"/>
      <c r="K58" s="139"/>
      <c r="L58" s="109"/>
      <c r="M58" s="56"/>
      <c r="N58" s="56"/>
      <c r="O58" s="50"/>
      <c r="P58" s="139"/>
      <c r="Q58" s="139"/>
      <c r="R58" s="139"/>
      <c r="S58" s="139"/>
      <c r="T58" s="51"/>
      <c r="U58" s="51"/>
    </row>
    <row r="59" spans="2:21" ht="144" customHeight="1" x14ac:dyDescent="0.25">
      <c r="B59" s="18" t="s">
        <v>650</v>
      </c>
      <c r="C59" s="47"/>
      <c r="D59" s="138"/>
      <c r="E59" s="56"/>
      <c r="F59" s="56"/>
      <c r="G59" s="56"/>
      <c r="H59" s="139"/>
      <c r="I59" s="139"/>
      <c r="J59" s="139"/>
      <c r="K59" s="139"/>
      <c r="L59" s="109"/>
      <c r="M59" s="56"/>
      <c r="N59" s="56"/>
      <c r="O59" s="50"/>
      <c r="P59" s="139"/>
      <c r="Q59" s="139"/>
      <c r="R59" s="139"/>
      <c r="S59" s="139"/>
      <c r="T59" s="51"/>
      <c r="U59" s="51"/>
    </row>
    <row r="60" spans="2:21" ht="144" customHeight="1" x14ac:dyDescent="0.25">
      <c r="B60" s="18" t="s">
        <v>651</v>
      </c>
      <c r="C60" s="47"/>
      <c r="D60" s="138"/>
      <c r="E60" s="56"/>
      <c r="F60" s="56"/>
      <c r="G60" s="56"/>
      <c r="H60" s="139"/>
      <c r="I60" s="139"/>
      <c r="J60" s="139"/>
      <c r="K60" s="139"/>
      <c r="L60" s="109"/>
      <c r="M60" s="56"/>
      <c r="N60" s="56"/>
      <c r="O60" s="50"/>
      <c r="P60" s="139"/>
      <c r="Q60" s="139"/>
      <c r="R60" s="139"/>
      <c r="S60" s="139"/>
      <c r="T60" s="51"/>
      <c r="U60" s="51"/>
    </row>
    <row r="61" spans="2:21" ht="144" customHeight="1" x14ac:dyDescent="0.25">
      <c r="B61" s="18" t="s">
        <v>652</v>
      </c>
      <c r="C61" s="47"/>
      <c r="D61" s="138"/>
      <c r="E61" s="56"/>
      <c r="F61" s="56"/>
      <c r="G61" s="56"/>
      <c r="H61" s="139"/>
      <c r="I61" s="139"/>
      <c r="J61" s="139"/>
      <c r="K61" s="139"/>
      <c r="L61" s="109"/>
      <c r="M61" s="56"/>
      <c r="N61" s="56"/>
      <c r="O61" s="50"/>
      <c r="P61" s="139"/>
      <c r="Q61" s="139"/>
      <c r="R61" s="139"/>
      <c r="S61" s="139"/>
      <c r="T61" s="51"/>
      <c r="U61" s="51"/>
    </row>
    <row r="62" spans="2:21" ht="144" customHeight="1" x14ac:dyDescent="0.25">
      <c r="B62" s="18" t="s">
        <v>653</v>
      </c>
      <c r="C62" s="47"/>
      <c r="D62" s="138"/>
      <c r="E62" s="56"/>
      <c r="F62" s="56"/>
      <c r="G62" s="56"/>
      <c r="H62" s="139"/>
      <c r="I62" s="139"/>
      <c r="J62" s="139"/>
      <c r="K62" s="139"/>
      <c r="L62" s="109"/>
      <c r="M62" s="56"/>
      <c r="N62" s="56"/>
      <c r="O62" s="50"/>
      <c r="P62" s="139"/>
      <c r="Q62" s="139"/>
      <c r="R62" s="139"/>
      <c r="S62" s="139"/>
      <c r="T62" s="51"/>
      <c r="U62" s="51"/>
    </row>
    <row r="63" spans="2:21" ht="144" customHeight="1" x14ac:dyDescent="0.25">
      <c r="B63" s="18" t="s">
        <v>654</v>
      </c>
      <c r="C63" s="47"/>
      <c r="D63" s="138"/>
      <c r="E63" s="56"/>
      <c r="F63" s="56"/>
      <c r="G63" s="56"/>
      <c r="H63" s="139"/>
      <c r="I63" s="139"/>
      <c r="J63" s="139"/>
      <c r="K63" s="139"/>
      <c r="L63" s="109"/>
      <c r="M63" s="56"/>
      <c r="N63" s="56"/>
      <c r="O63" s="50"/>
      <c r="P63" s="139"/>
      <c r="Q63" s="139"/>
      <c r="R63" s="139"/>
      <c r="S63" s="139"/>
      <c r="T63" s="51"/>
      <c r="U63" s="51"/>
    </row>
    <row r="64" spans="2:21" ht="144" customHeight="1" x14ac:dyDescent="0.25">
      <c r="B64" s="18" t="s">
        <v>655</v>
      </c>
      <c r="C64" s="47"/>
      <c r="D64" s="138"/>
      <c r="E64" s="56"/>
      <c r="F64" s="56"/>
      <c r="G64" s="56"/>
      <c r="H64" s="139"/>
      <c r="I64" s="139"/>
      <c r="J64" s="139"/>
      <c r="K64" s="139"/>
      <c r="L64" s="109"/>
      <c r="M64" s="56"/>
      <c r="N64" s="56"/>
      <c r="O64" s="50"/>
      <c r="P64" s="139"/>
      <c r="Q64" s="139"/>
      <c r="R64" s="139"/>
      <c r="S64" s="139"/>
      <c r="T64" s="51"/>
      <c r="U64" s="51"/>
    </row>
    <row r="65" spans="2:21" ht="144" customHeight="1" thickBot="1" x14ac:dyDescent="0.3">
      <c r="B65" s="19" t="s">
        <v>656</v>
      </c>
      <c r="C65" s="48"/>
      <c r="D65" s="140"/>
      <c r="E65" s="110"/>
      <c r="F65" s="56"/>
      <c r="G65" s="56"/>
      <c r="H65" s="139"/>
      <c r="I65" s="139"/>
      <c r="J65" s="139"/>
      <c r="K65" s="139"/>
      <c r="L65" s="109"/>
      <c r="M65" s="56"/>
      <c r="N65" s="56"/>
      <c r="O65" s="52"/>
      <c r="P65" s="141"/>
      <c r="Q65" s="141"/>
      <c r="R65" s="141"/>
      <c r="S65" s="141"/>
      <c r="T65" s="53"/>
      <c r="U65" s="53"/>
    </row>
    <row r="151" spans="2:3" hidden="1" x14ac:dyDescent="0.25">
      <c r="C151" t="s">
        <v>476</v>
      </c>
    </row>
    <row r="152" spans="2:3" hidden="1" x14ac:dyDescent="0.25">
      <c r="B152" t="s">
        <v>160</v>
      </c>
      <c r="C152" t="s">
        <v>161</v>
      </c>
    </row>
    <row r="153" spans="2:3" hidden="1" x14ac:dyDescent="0.25">
      <c r="B153" t="s">
        <v>324</v>
      </c>
      <c r="C153" t="s">
        <v>325</v>
      </c>
    </row>
    <row r="154" spans="2:3" hidden="1" x14ac:dyDescent="0.25">
      <c r="B154" t="s">
        <v>364</v>
      </c>
      <c r="C154" t="s">
        <v>365</v>
      </c>
    </row>
    <row r="155" spans="2:3" hidden="1" x14ac:dyDescent="0.25">
      <c r="B155" t="s">
        <v>402</v>
      </c>
      <c r="C155" t="s">
        <v>403</v>
      </c>
    </row>
    <row r="156" spans="2:3" hidden="1" x14ac:dyDescent="0.25">
      <c r="B156" t="s">
        <v>404</v>
      </c>
      <c r="C156" t="s">
        <v>405</v>
      </c>
    </row>
    <row r="157" spans="2:3" hidden="1" x14ac:dyDescent="0.25">
      <c r="B157" t="s">
        <v>150</v>
      </c>
      <c r="C157" t="s">
        <v>151</v>
      </c>
    </row>
    <row r="158" spans="2:3" hidden="1" x14ac:dyDescent="0.25">
      <c r="B158" t="s">
        <v>244</v>
      </c>
      <c r="C158" t="s">
        <v>245</v>
      </c>
    </row>
    <row r="159" spans="2:3" hidden="1" x14ac:dyDescent="0.25">
      <c r="B159" t="s">
        <v>152</v>
      </c>
      <c r="C159" t="s">
        <v>153</v>
      </c>
    </row>
    <row r="160" spans="2:3" hidden="1" x14ac:dyDescent="0.25">
      <c r="B160" t="s">
        <v>302</v>
      </c>
      <c r="C160" t="s">
        <v>303</v>
      </c>
    </row>
    <row r="161" spans="2:3" hidden="1" x14ac:dyDescent="0.25">
      <c r="B161" t="s">
        <v>258</v>
      </c>
      <c r="C161" t="s">
        <v>259</v>
      </c>
    </row>
    <row r="162" spans="2:3" hidden="1" x14ac:dyDescent="0.25">
      <c r="B162" t="s">
        <v>406</v>
      </c>
      <c r="C162" t="s">
        <v>407</v>
      </c>
    </row>
    <row r="163" spans="2:3" hidden="1" x14ac:dyDescent="0.25">
      <c r="B163" t="s">
        <v>194</v>
      </c>
      <c r="C163" t="s">
        <v>195</v>
      </c>
    </row>
    <row r="164" spans="2:3" hidden="1" x14ac:dyDescent="0.25">
      <c r="B164" t="s">
        <v>196</v>
      </c>
      <c r="C164" t="s">
        <v>197</v>
      </c>
    </row>
    <row r="165" spans="2:3" hidden="1" x14ac:dyDescent="0.25">
      <c r="B165" t="s">
        <v>96</v>
      </c>
      <c r="C165" t="s">
        <v>97</v>
      </c>
    </row>
    <row r="166" spans="2:3" hidden="1" x14ac:dyDescent="0.25">
      <c r="B166" t="s">
        <v>98</v>
      </c>
      <c r="C166" t="s">
        <v>99</v>
      </c>
    </row>
    <row r="167" spans="2:3" hidden="1" x14ac:dyDescent="0.25">
      <c r="B167" t="s">
        <v>72</v>
      </c>
      <c r="C167" t="s">
        <v>73</v>
      </c>
    </row>
    <row r="168" spans="2:3" hidden="1" x14ac:dyDescent="0.25">
      <c r="B168" t="s">
        <v>366</v>
      </c>
      <c r="C168" t="s">
        <v>367</v>
      </c>
    </row>
    <row r="169" spans="2:3" hidden="1" x14ac:dyDescent="0.25">
      <c r="B169" t="s">
        <v>162</v>
      </c>
      <c r="C169" t="s">
        <v>163</v>
      </c>
    </row>
    <row r="170" spans="2:3" hidden="1" x14ac:dyDescent="0.25">
      <c r="B170" t="s">
        <v>164</v>
      </c>
      <c r="C170" t="s">
        <v>165</v>
      </c>
    </row>
    <row r="171" spans="2:3" hidden="1" x14ac:dyDescent="0.25">
      <c r="B171" t="s">
        <v>408</v>
      </c>
      <c r="C171" t="s">
        <v>409</v>
      </c>
    </row>
    <row r="172" spans="2:3" hidden="1" x14ac:dyDescent="0.25">
      <c r="B172" t="s">
        <v>340</v>
      </c>
      <c r="C172" t="s">
        <v>341</v>
      </c>
    </row>
    <row r="173" spans="2:3" hidden="1" x14ac:dyDescent="0.25">
      <c r="B173" t="s">
        <v>310</v>
      </c>
      <c r="C173" t="s">
        <v>311</v>
      </c>
    </row>
    <row r="174" spans="2:3" hidden="1" x14ac:dyDescent="0.25">
      <c r="B174" t="s">
        <v>410</v>
      </c>
      <c r="C174" t="s">
        <v>411</v>
      </c>
    </row>
    <row r="175" spans="2:3" hidden="1" x14ac:dyDescent="0.25">
      <c r="B175" t="s">
        <v>74</v>
      </c>
      <c r="C175" t="s">
        <v>75</v>
      </c>
    </row>
    <row r="176" spans="2:3" hidden="1" x14ac:dyDescent="0.25">
      <c r="B176" t="s">
        <v>166</v>
      </c>
      <c r="C176" t="s">
        <v>167</v>
      </c>
    </row>
    <row r="177" spans="2:3" hidden="1" x14ac:dyDescent="0.25">
      <c r="B177" t="s">
        <v>228</v>
      </c>
      <c r="C177" t="s">
        <v>229</v>
      </c>
    </row>
    <row r="178" spans="2:3" hidden="1" x14ac:dyDescent="0.25">
      <c r="B178" t="s">
        <v>412</v>
      </c>
      <c r="C178" t="s">
        <v>413</v>
      </c>
    </row>
    <row r="179" spans="2:3" hidden="1" x14ac:dyDescent="0.25">
      <c r="B179" t="s">
        <v>286</v>
      </c>
      <c r="C179" t="s">
        <v>287</v>
      </c>
    </row>
    <row r="180" spans="2:3" hidden="1" x14ac:dyDescent="0.25">
      <c r="B180" t="s">
        <v>326</v>
      </c>
      <c r="C180" t="s">
        <v>327</v>
      </c>
    </row>
    <row r="181" spans="2:3" hidden="1" x14ac:dyDescent="0.25">
      <c r="B181" t="s">
        <v>246</v>
      </c>
      <c r="C181" t="s">
        <v>247</v>
      </c>
    </row>
    <row r="182" spans="2:3" hidden="1" x14ac:dyDescent="0.25">
      <c r="B182" t="s">
        <v>414</v>
      </c>
      <c r="C182" t="s">
        <v>415</v>
      </c>
    </row>
    <row r="183" spans="2:3" hidden="1" x14ac:dyDescent="0.25">
      <c r="B183" t="s">
        <v>76</v>
      </c>
      <c r="C183" t="s">
        <v>77</v>
      </c>
    </row>
    <row r="184" spans="2:3" hidden="1" x14ac:dyDescent="0.25">
      <c r="B184" t="s">
        <v>368</v>
      </c>
      <c r="C184" t="s">
        <v>369</v>
      </c>
    </row>
    <row r="185" spans="2:3" hidden="1" x14ac:dyDescent="0.25">
      <c r="B185" t="s">
        <v>100</v>
      </c>
      <c r="C185" t="s">
        <v>101</v>
      </c>
    </row>
    <row r="186" spans="2:3" hidden="1" x14ac:dyDescent="0.25">
      <c r="B186" t="s">
        <v>416</v>
      </c>
      <c r="C186" t="s">
        <v>417</v>
      </c>
    </row>
    <row r="187" spans="2:3" hidden="1" x14ac:dyDescent="0.25">
      <c r="B187" t="s">
        <v>342</v>
      </c>
      <c r="C187" t="s">
        <v>343</v>
      </c>
    </row>
    <row r="188" spans="2:3" hidden="1" x14ac:dyDescent="0.25">
      <c r="B188" t="s">
        <v>260</v>
      </c>
      <c r="C188" t="s">
        <v>261</v>
      </c>
    </row>
    <row r="189" spans="2:3" hidden="1" x14ac:dyDescent="0.25">
      <c r="B189" t="s">
        <v>180</v>
      </c>
      <c r="C189" t="s">
        <v>181</v>
      </c>
    </row>
    <row r="190" spans="2:3" hidden="1" x14ac:dyDescent="0.25">
      <c r="B190" t="s">
        <v>344</v>
      </c>
      <c r="C190" t="s">
        <v>345</v>
      </c>
    </row>
    <row r="191" spans="2:3" hidden="1" x14ac:dyDescent="0.25">
      <c r="B191" t="s">
        <v>418</v>
      </c>
      <c r="C191" t="s">
        <v>419</v>
      </c>
    </row>
    <row r="192" spans="2:3" hidden="1" x14ac:dyDescent="0.25">
      <c r="B192" t="s">
        <v>124</v>
      </c>
      <c r="C192" t="s">
        <v>125</v>
      </c>
    </row>
    <row r="193" spans="2:3" hidden="1" x14ac:dyDescent="0.25">
      <c r="B193" t="s">
        <v>62</v>
      </c>
      <c r="C193" t="s">
        <v>63</v>
      </c>
    </row>
    <row r="194" spans="2:3" hidden="1" x14ac:dyDescent="0.25">
      <c r="B194" t="s">
        <v>328</v>
      </c>
      <c r="C194" t="s">
        <v>329</v>
      </c>
    </row>
    <row r="195" spans="2:3" hidden="1" x14ac:dyDescent="0.25">
      <c r="B195" t="s">
        <v>154</v>
      </c>
      <c r="C195" t="s">
        <v>155</v>
      </c>
    </row>
    <row r="196" spans="2:3" hidden="1" x14ac:dyDescent="0.25">
      <c r="B196" t="s">
        <v>384</v>
      </c>
      <c r="C196" t="s">
        <v>385</v>
      </c>
    </row>
    <row r="197" spans="2:3" hidden="1" x14ac:dyDescent="0.25">
      <c r="B197" t="s">
        <v>198</v>
      </c>
      <c r="C197" t="s">
        <v>199</v>
      </c>
    </row>
    <row r="198" spans="2:3" hidden="1" x14ac:dyDescent="0.25">
      <c r="B198" t="s">
        <v>64</v>
      </c>
      <c r="C198" t="s">
        <v>65</v>
      </c>
    </row>
    <row r="199" spans="2:3" hidden="1" x14ac:dyDescent="0.25">
      <c r="B199" t="s">
        <v>420</v>
      </c>
      <c r="C199" t="s">
        <v>421</v>
      </c>
    </row>
    <row r="200" spans="2:3" hidden="1" x14ac:dyDescent="0.25">
      <c r="B200" t="s">
        <v>262</v>
      </c>
      <c r="C200" t="s">
        <v>263</v>
      </c>
    </row>
    <row r="201" spans="2:3" hidden="1" x14ac:dyDescent="0.25">
      <c r="B201" t="s">
        <v>102</v>
      </c>
      <c r="C201" t="s">
        <v>103</v>
      </c>
    </row>
    <row r="202" spans="2:3" hidden="1" x14ac:dyDescent="0.25">
      <c r="B202" t="s">
        <v>272</v>
      </c>
      <c r="C202" t="s">
        <v>273</v>
      </c>
    </row>
    <row r="203" spans="2:3" hidden="1" x14ac:dyDescent="0.25">
      <c r="B203" t="s">
        <v>134</v>
      </c>
      <c r="C203" t="s">
        <v>135</v>
      </c>
    </row>
    <row r="204" spans="2:3" hidden="1" x14ac:dyDescent="0.25">
      <c r="B204" t="s">
        <v>288</v>
      </c>
      <c r="C204" t="s">
        <v>289</v>
      </c>
    </row>
    <row r="205" spans="2:3" hidden="1" x14ac:dyDescent="0.25">
      <c r="B205" t="s">
        <v>346</v>
      </c>
      <c r="C205" t="s">
        <v>347</v>
      </c>
    </row>
    <row r="206" spans="2:3" hidden="1" x14ac:dyDescent="0.25">
      <c r="B206" t="s">
        <v>348</v>
      </c>
      <c r="C206" t="s">
        <v>349</v>
      </c>
    </row>
    <row r="207" spans="2:3" hidden="1" x14ac:dyDescent="0.25">
      <c r="B207" t="s">
        <v>50</v>
      </c>
      <c r="C207" t="s">
        <v>51</v>
      </c>
    </row>
    <row r="208" spans="2:3" hidden="1" x14ac:dyDescent="0.25">
      <c r="B208" t="s">
        <v>422</v>
      </c>
      <c r="C208" t="s">
        <v>423</v>
      </c>
    </row>
    <row r="209" spans="2:3" hidden="1" x14ac:dyDescent="0.25">
      <c r="B209" t="s">
        <v>208</v>
      </c>
      <c r="C209" t="s">
        <v>209</v>
      </c>
    </row>
    <row r="210" spans="2:3" hidden="1" x14ac:dyDescent="0.25">
      <c r="B210" t="s">
        <v>386</v>
      </c>
      <c r="C210" t="s">
        <v>387</v>
      </c>
    </row>
    <row r="211" spans="2:3" hidden="1" x14ac:dyDescent="0.25">
      <c r="B211" t="s">
        <v>104</v>
      </c>
      <c r="C211" t="s">
        <v>105</v>
      </c>
    </row>
    <row r="212" spans="2:3" hidden="1" x14ac:dyDescent="0.25">
      <c r="B212" t="s">
        <v>304</v>
      </c>
      <c r="C212" t="s">
        <v>305</v>
      </c>
    </row>
    <row r="213" spans="2:3" hidden="1" x14ac:dyDescent="0.25">
      <c r="B213" t="s">
        <v>230</v>
      </c>
      <c r="C213" t="s">
        <v>231</v>
      </c>
    </row>
    <row r="214" spans="2:3" hidden="1" x14ac:dyDescent="0.25">
      <c r="B214" t="s">
        <v>168</v>
      </c>
      <c r="C214" t="s">
        <v>169</v>
      </c>
    </row>
    <row r="215" spans="2:3" hidden="1" x14ac:dyDescent="0.25">
      <c r="B215" t="s">
        <v>106</v>
      </c>
      <c r="C215" t="s">
        <v>107</v>
      </c>
    </row>
    <row r="216" spans="2:3" hidden="1" x14ac:dyDescent="0.25">
      <c r="B216" t="s">
        <v>424</v>
      </c>
      <c r="C216" t="s">
        <v>425</v>
      </c>
    </row>
    <row r="217" spans="2:3" hidden="1" x14ac:dyDescent="0.25">
      <c r="B217" t="s">
        <v>350</v>
      </c>
      <c r="C217" t="s">
        <v>351</v>
      </c>
    </row>
    <row r="218" spans="2:3" hidden="1" x14ac:dyDescent="0.25">
      <c r="B218" t="s">
        <v>112</v>
      </c>
      <c r="C218" t="s">
        <v>113</v>
      </c>
    </row>
    <row r="219" spans="2:3" hidden="1" x14ac:dyDescent="0.25">
      <c r="B219" t="s">
        <v>136</v>
      </c>
      <c r="C219" t="s">
        <v>137</v>
      </c>
    </row>
    <row r="220" spans="2:3" hidden="1" x14ac:dyDescent="0.25">
      <c r="B220" t="s">
        <v>426</v>
      </c>
      <c r="C220" t="s">
        <v>427</v>
      </c>
    </row>
    <row r="221" spans="2:3" hidden="1" x14ac:dyDescent="0.25">
      <c r="B221" t="s">
        <v>210</v>
      </c>
      <c r="C221" t="s">
        <v>211</v>
      </c>
    </row>
    <row r="222" spans="2:3" hidden="1" x14ac:dyDescent="0.25">
      <c r="B222" t="s">
        <v>428</v>
      </c>
      <c r="C222" t="s">
        <v>429</v>
      </c>
    </row>
    <row r="223" spans="2:3" hidden="1" x14ac:dyDescent="0.25">
      <c r="B223" t="s">
        <v>138</v>
      </c>
      <c r="C223" t="s">
        <v>139</v>
      </c>
    </row>
    <row r="224" spans="2:3" hidden="1" x14ac:dyDescent="0.25">
      <c r="B224" t="s">
        <v>430</v>
      </c>
      <c r="C224" t="s">
        <v>431</v>
      </c>
    </row>
    <row r="225" spans="2:3" hidden="1" x14ac:dyDescent="0.25">
      <c r="B225" t="s">
        <v>66</v>
      </c>
      <c r="C225" t="s">
        <v>67</v>
      </c>
    </row>
    <row r="226" spans="2:3" hidden="1" x14ac:dyDescent="0.25">
      <c r="B226" t="s">
        <v>352</v>
      </c>
      <c r="C226" t="s">
        <v>353</v>
      </c>
    </row>
    <row r="227" spans="2:3" hidden="1" x14ac:dyDescent="0.25">
      <c r="B227" t="s">
        <v>432</v>
      </c>
      <c r="C227" t="s">
        <v>433</v>
      </c>
    </row>
    <row r="228" spans="2:3" hidden="1" x14ac:dyDescent="0.25">
      <c r="B228" t="s">
        <v>182</v>
      </c>
      <c r="C228" t="s">
        <v>183</v>
      </c>
    </row>
    <row r="229" spans="2:3" hidden="1" x14ac:dyDescent="0.25">
      <c r="B229" t="s">
        <v>264</v>
      </c>
      <c r="C229" t="s">
        <v>265</v>
      </c>
    </row>
    <row r="230" spans="2:3" hidden="1" x14ac:dyDescent="0.25">
      <c r="B230" t="s">
        <v>78</v>
      </c>
      <c r="C230" t="s">
        <v>79</v>
      </c>
    </row>
    <row r="231" spans="2:3" hidden="1" x14ac:dyDescent="0.25">
      <c r="B231" t="s">
        <v>354</v>
      </c>
      <c r="C231" t="s">
        <v>355</v>
      </c>
    </row>
    <row r="232" spans="2:3" hidden="1" x14ac:dyDescent="0.25">
      <c r="B232" t="s">
        <v>434</v>
      </c>
      <c r="C232" t="s">
        <v>435</v>
      </c>
    </row>
    <row r="233" spans="2:3" hidden="1" x14ac:dyDescent="0.25">
      <c r="B233" t="s">
        <v>356</v>
      </c>
      <c r="C233" t="s">
        <v>357</v>
      </c>
    </row>
    <row r="234" spans="2:3" hidden="1" x14ac:dyDescent="0.25">
      <c r="B234" t="s">
        <v>436</v>
      </c>
      <c r="C234" t="s">
        <v>437</v>
      </c>
    </row>
    <row r="235" spans="2:3" hidden="1" x14ac:dyDescent="0.25">
      <c r="B235" t="s">
        <v>140</v>
      </c>
      <c r="C235" t="s">
        <v>141</v>
      </c>
    </row>
    <row r="236" spans="2:3" hidden="1" x14ac:dyDescent="0.25">
      <c r="B236" t="s">
        <v>232</v>
      </c>
      <c r="C236" t="s">
        <v>233</v>
      </c>
    </row>
    <row r="237" spans="2:3" hidden="1" x14ac:dyDescent="0.25">
      <c r="B237" t="s">
        <v>388</v>
      </c>
      <c r="C237" t="s">
        <v>389</v>
      </c>
    </row>
    <row r="238" spans="2:3" hidden="1" x14ac:dyDescent="0.25">
      <c r="B238" t="s">
        <v>438</v>
      </c>
      <c r="C238" t="s">
        <v>439</v>
      </c>
    </row>
    <row r="239" spans="2:3" hidden="1" x14ac:dyDescent="0.25">
      <c r="B239" t="s">
        <v>318</v>
      </c>
      <c r="C239" t="s">
        <v>319</v>
      </c>
    </row>
    <row r="240" spans="2:3" hidden="1" x14ac:dyDescent="0.25">
      <c r="B240" t="s">
        <v>440</v>
      </c>
      <c r="C240" t="s">
        <v>441</v>
      </c>
    </row>
    <row r="241" spans="2:3" hidden="1" x14ac:dyDescent="0.25">
      <c r="B241" t="s">
        <v>114</v>
      </c>
      <c r="C241" t="s">
        <v>115</v>
      </c>
    </row>
    <row r="242" spans="2:3" hidden="1" x14ac:dyDescent="0.25">
      <c r="B242" t="s">
        <v>442</v>
      </c>
      <c r="C242" t="s">
        <v>443</v>
      </c>
    </row>
    <row r="243" spans="2:3" hidden="1" x14ac:dyDescent="0.25">
      <c r="B243" t="s">
        <v>108</v>
      </c>
      <c r="C243" t="s">
        <v>109</v>
      </c>
    </row>
    <row r="244" spans="2:3" hidden="1" x14ac:dyDescent="0.25">
      <c r="B244" t="s">
        <v>170</v>
      </c>
      <c r="C244" t="s">
        <v>171</v>
      </c>
    </row>
    <row r="245" spans="2:3" hidden="1" x14ac:dyDescent="0.25">
      <c r="B245" t="s">
        <v>172</v>
      </c>
      <c r="C245" t="s">
        <v>173</v>
      </c>
    </row>
    <row r="246" spans="2:3" hidden="1" x14ac:dyDescent="0.25">
      <c r="B246" t="s">
        <v>174</v>
      </c>
      <c r="C246" t="s">
        <v>175</v>
      </c>
    </row>
    <row r="247" spans="2:3" hidden="1" x14ac:dyDescent="0.25">
      <c r="B247" t="s">
        <v>274</v>
      </c>
      <c r="C247" t="s">
        <v>275</v>
      </c>
    </row>
    <row r="248" spans="2:3" hidden="1" x14ac:dyDescent="0.25">
      <c r="B248" t="s">
        <v>444</v>
      </c>
      <c r="C248" t="s">
        <v>445</v>
      </c>
    </row>
    <row r="249" spans="2:3" hidden="1" x14ac:dyDescent="0.25">
      <c r="B249" t="s">
        <v>276</v>
      </c>
      <c r="C249" t="s">
        <v>277</v>
      </c>
    </row>
    <row r="250" spans="2:3" hidden="1" x14ac:dyDescent="0.25">
      <c r="B250" t="s">
        <v>278</v>
      </c>
      <c r="C250" t="s">
        <v>279</v>
      </c>
    </row>
    <row r="251" spans="2:3" hidden="1" x14ac:dyDescent="0.25">
      <c r="B251" t="s">
        <v>116</v>
      </c>
      <c r="C251" t="s">
        <v>117</v>
      </c>
    </row>
    <row r="252" spans="2:3" hidden="1" x14ac:dyDescent="0.25">
      <c r="B252" t="s">
        <v>266</v>
      </c>
      <c r="C252" t="s">
        <v>267</v>
      </c>
    </row>
    <row r="253" spans="2:3" hidden="1" x14ac:dyDescent="0.25">
      <c r="B253" t="s">
        <v>212</v>
      </c>
      <c r="C253" t="s">
        <v>213</v>
      </c>
    </row>
    <row r="254" spans="2:3" hidden="1" x14ac:dyDescent="0.25">
      <c r="B254" t="s">
        <v>330</v>
      </c>
      <c r="C254" t="s">
        <v>331</v>
      </c>
    </row>
    <row r="255" spans="2:3" hidden="1" x14ac:dyDescent="0.25">
      <c r="B255" t="s">
        <v>446</v>
      </c>
      <c r="C255" t="s">
        <v>447</v>
      </c>
    </row>
    <row r="256" spans="2:3" hidden="1" x14ac:dyDescent="0.25">
      <c r="B256" t="s">
        <v>248</v>
      </c>
      <c r="C256" t="s">
        <v>249</v>
      </c>
    </row>
    <row r="257" spans="2:3" hidden="1" x14ac:dyDescent="0.25">
      <c r="B257" t="s">
        <v>268</v>
      </c>
      <c r="C257" t="s">
        <v>269</v>
      </c>
    </row>
    <row r="258" spans="2:3" hidden="1" x14ac:dyDescent="0.25">
      <c r="B258" t="s">
        <v>270</v>
      </c>
      <c r="C258" t="s">
        <v>271</v>
      </c>
    </row>
    <row r="259" spans="2:3" hidden="1" x14ac:dyDescent="0.25">
      <c r="B259" t="s">
        <v>214</v>
      </c>
      <c r="C259" t="s">
        <v>215</v>
      </c>
    </row>
    <row r="260" spans="2:3" hidden="1" x14ac:dyDescent="0.25">
      <c r="B260" t="s">
        <v>370</v>
      </c>
      <c r="C260" t="s">
        <v>371</v>
      </c>
    </row>
    <row r="261" spans="2:3" hidden="1" x14ac:dyDescent="0.25">
      <c r="B261" t="s">
        <v>505</v>
      </c>
      <c r="C261" t="s">
        <v>506</v>
      </c>
    </row>
    <row r="262" spans="2:3" hidden="1" x14ac:dyDescent="0.25">
      <c r="B262" t="s">
        <v>448</v>
      </c>
      <c r="C262" t="s">
        <v>449</v>
      </c>
    </row>
    <row r="263" spans="2:3" hidden="1" x14ac:dyDescent="0.25">
      <c r="B263" t="s">
        <v>372</v>
      </c>
      <c r="C263" t="s">
        <v>373</v>
      </c>
    </row>
    <row r="264" spans="2:3" hidden="1" x14ac:dyDescent="0.25">
      <c r="B264" t="s">
        <v>216</v>
      </c>
      <c r="C264" t="s">
        <v>217</v>
      </c>
    </row>
    <row r="265" spans="2:3" hidden="1" x14ac:dyDescent="0.25">
      <c r="B265" t="s">
        <v>68</v>
      </c>
      <c r="C265" t="s">
        <v>69</v>
      </c>
    </row>
    <row r="266" spans="2:3" hidden="1" x14ac:dyDescent="0.25">
      <c r="B266" t="s">
        <v>250</v>
      </c>
      <c r="C266" t="s">
        <v>251</v>
      </c>
    </row>
    <row r="267" spans="2:3" hidden="1" x14ac:dyDescent="0.25">
      <c r="B267" t="s">
        <v>390</v>
      </c>
      <c r="C267" t="s">
        <v>391</v>
      </c>
    </row>
    <row r="268" spans="2:3" hidden="1" x14ac:dyDescent="0.25">
      <c r="B268" t="s">
        <v>142</v>
      </c>
      <c r="C268" t="s">
        <v>143</v>
      </c>
    </row>
    <row r="269" spans="2:3" hidden="1" x14ac:dyDescent="0.25">
      <c r="B269" t="s">
        <v>392</v>
      </c>
      <c r="C269" t="s">
        <v>393</v>
      </c>
    </row>
    <row r="270" spans="2:3" hidden="1" x14ac:dyDescent="0.25">
      <c r="B270" t="s">
        <v>176</v>
      </c>
      <c r="C270" t="s">
        <v>177</v>
      </c>
    </row>
    <row r="271" spans="2:3" hidden="1" x14ac:dyDescent="0.25">
      <c r="B271" t="s">
        <v>144</v>
      </c>
      <c r="C271" t="s">
        <v>145</v>
      </c>
    </row>
    <row r="272" spans="2:3" hidden="1" x14ac:dyDescent="0.25">
      <c r="B272" t="s">
        <v>80</v>
      </c>
      <c r="C272" t="s">
        <v>81</v>
      </c>
    </row>
    <row r="273" spans="2:3" hidden="1" x14ac:dyDescent="0.25">
      <c r="B273" t="s">
        <v>234</v>
      </c>
      <c r="C273" t="s">
        <v>235</v>
      </c>
    </row>
    <row r="274" spans="2:3" hidden="1" x14ac:dyDescent="0.25">
      <c r="B274" t="s">
        <v>312</v>
      </c>
      <c r="C274" t="s">
        <v>313</v>
      </c>
    </row>
    <row r="275" spans="2:3" hidden="1" x14ac:dyDescent="0.25">
      <c r="B275" t="s">
        <v>290</v>
      </c>
      <c r="C275" t="s">
        <v>291</v>
      </c>
    </row>
    <row r="276" spans="2:3" hidden="1" x14ac:dyDescent="0.25">
      <c r="B276" t="s">
        <v>126</v>
      </c>
      <c r="C276" t="s">
        <v>127</v>
      </c>
    </row>
    <row r="277" spans="2:3" hidden="1" x14ac:dyDescent="0.25">
      <c r="B277" t="s">
        <v>358</v>
      </c>
      <c r="C277" t="s">
        <v>359</v>
      </c>
    </row>
    <row r="278" spans="2:3" hidden="1" x14ac:dyDescent="0.25">
      <c r="B278" t="s">
        <v>320</v>
      </c>
      <c r="C278" t="s">
        <v>321</v>
      </c>
    </row>
    <row r="279" spans="2:3" hidden="1" x14ac:dyDescent="0.25">
      <c r="B279" t="s">
        <v>128</v>
      </c>
      <c r="C279" t="s">
        <v>129</v>
      </c>
    </row>
    <row r="280" spans="2:3" hidden="1" x14ac:dyDescent="0.25">
      <c r="B280" t="s">
        <v>236</v>
      </c>
      <c r="C280" t="s">
        <v>237</v>
      </c>
    </row>
    <row r="281" spans="2:3" hidden="1" x14ac:dyDescent="0.25">
      <c r="B281" t="s">
        <v>218</v>
      </c>
      <c r="C281" t="s">
        <v>219</v>
      </c>
    </row>
    <row r="282" spans="2:3" hidden="1" x14ac:dyDescent="0.25">
      <c r="B282" t="s">
        <v>220</v>
      </c>
      <c r="C282" t="s">
        <v>221</v>
      </c>
    </row>
    <row r="283" spans="2:3" hidden="1" x14ac:dyDescent="0.25">
      <c r="B283" t="s">
        <v>222</v>
      </c>
      <c r="C283" t="s">
        <v>223</v>
      </c>
    </row>
    <row r="284" spans="2:3" hidden="1" x14ac:dyDescent="0.25">
      <c r="B284" t="s">
        <v>82</v>
      </c>
      <c r="C284" t="s">
        <v>83</v>
      </c>
    </row>
    <row r="285" spans="2:3" hidden="1" x14ac:dyDescent="0.25">
      <c r="B285" t="s">
        <v>374</v>
      </c>
      <c r="C285" t="s">
        <v>375</v>
      </c>
    </row>
    <row r="286" spans="2:3" hidden="1" x14ac:dyDescent="0.25">
      <c r="B286" t="s">
        <v>394</v>
      </c>
      <c r="C286" t="s">
        <v>395</v>
      </c>
    </row>
    <row r="287" spans="2:3" hidden="1" x14ac:dyDescent="0.25">
      <c r="B287" t="s">
        <v>450</v>
      </c>
      <c r="C287" t="s">
        <v>451</v>
      </c>
    </row>
    <row r="288" spans="2:3" hidden="1" x14ac:dyDescent="0.25">
      <c r="B288" t="s">
        <v>184</v>
      </c>
      <c r="C288" t="s">
        <v>185</v>
      </c>
    </row>
    <row r="289" spans="2:3" hidden="1" x14ac:dyDescent="0.25">
      <c r="B289" t="s">
        <v>452</v>
      </c>
      <c r="C289" t="s">
        <v>453</v>
      </c>
    </row>
    <row r="290" spans="2:3" hidden="1" x14ac:dyDescent="0.25">
      <c r="B290" t="s">
        <v>156</v>
      </c>
      <c r="C290" t="s">
        <v>157</v>
      </c>
    </row>
    <row r="291" spans="2:3" hidden="1" x14ac:dyDescent="0.25">
      <c r="B291" t="s">
        <v>224</v>
      </c>
      <c r="C291" t="s">
        <v>225</v>
      </c>
    </row>
    <row r="292" spans="2:3" hidden="1" x14ac:dyDescent="0.25">
      <c r="B292" t="s">
        <v>84</v>
      </c>
      <c r="C292" t="s">
        <v>85</v>
      </c>
    </row>
    <row r="293" spans="2:3" hidden="1" x14ac:dyDescent="0.25">
      <c r="B293" t="s">
        <v>200</v>
      </c>
      <c r="C293" t="s">
        <v>201</v>
      </c>
    </row>
    <row r="294" spans="2:3" hidden="1" x14ac:dyDescent="0.25">
      <c r="B294" t="s">
        <v>146</v>
      </c>
      <c r="C294" t="s">
        <v>147</v>
      </c>
    </row>
    <row r="295" spans="2:3" hidden="1" x14ac:dyDescent="0.25">
      <c r="B295" t="s">
        <v>158</v>
      </c>
      <c r="C295" t="s">
        <v>159</v>
      </c>
    </row>
    <row r="296" spans="2:3" hidden="1" x14ac:dyDescent="0.25">
      <c r="B296" t="s">
        <v>292</v>
      </c>
      <c r="C296" t="s">
        <v>293</v>
      </c>
    </row>
    <row r="297" spans="2:3" hidden="1" x14ac:dyDescent="0.25">
      <c r="B297" t="s">
        <v>376</v>
      </c>
      <c r="C297" t="s">
        <v>377</v>
      </c>
    </row>
    <row r="298" spans="2:3" hidden="1" x14ac:dyDescent="0.25">
      <c r="B298" t="s">
        <v>202</v>
      </c>
      <c r="C298" t="s">
        <v>203</v>
      </c>
    </row>
    <row r="299" spans="2:3" hidden="1" x14ac:dyDescent="0.25">
      <c r="B299" t="s">
        <v>314</v>
      </c>
      <c r="C299" t="s">
        <v>315</v>
      </c>
    </row>
    <row r="300" spans="2:3" hidden="1" x14ac:dyDescent="0.25">
      <c r="B300" t="s">
        <v>52</v>
      </c>
      <c r="C300" t="s">
        <v>53</v>
      </c>
    </row>
    <row r="301" spans="2:3" hidden="1" x14ac:dyDescent="0.25">
      <c r="B301" t="s">
        <v>322</v>
      </c>
      <c r="C301" t="s">
        <v>323</v>
      </c>
    </row>
    <row r="302" spans="2:3" hidden="1" x14ac:dyDescent="0.25">
      <c r="B302" t="s">
        <v>294</v>
      </c>
      <c r="C302" t="s">
        <v>295</v>
      </c>
    </row>
    <row r="303" spans="2:3" hidden="1" x14ac:dyDescent="0.25">
      <c r="B303" t="s">
        <v>396</v>
      </c>
      <c r="C303" t="s">
        <v>397</v>
      </c>
    </row>
    <row r="304" spans="2:3" hidden="1" x14ac:dyDescent="0.25">
      <c r="B304" t="s">
        <v>316</v>
      </c>
      <c r="C304" t="s">
        <v>317</v>
      </c>
    </row>
    <row r="305" spans="2:3" hidden="1" x14ac:dyDescent="0.25">
      <c r="B305" t="s">
        <v>332</v>
      </c>
      <c r="C305" t="s">
        <v>333</v>
      </c>
    </row>
    <row r="306" spans="2:3" hidden="1" x14ac:dyDescent="0.25">
      <c r="B306" t="s">
        <v>280</v>
      </c>
      <c r="C306" t="s">
        <v>281</v>
      </c>
    </row>
    <row r="307" spans="2:3" hidden="1" x14ac:dyDescent="0.25">
      <c r="B307" t="s">
        <v>86</v>
      </c>
      <c r="C307" t="s">
        <v>87</v>
      </c>
    </row>
    <row r="308" spans="2:3" hidden="1" x14ac:dyDescent="0.25">
      <c r="B308" t="s">
        <v>238</v>
      </c>
      <c r="C308" t="s">
        <v>239</v>
      </c>
    </row>
    <row r="309" spans="2:3" hidden="1" x14ac:dyDescent="0.25">
      <c r="B309" t="s">
        <v>378</v>
      </c>
      <c r="C309" t="s">
        <v>379</v>
      </c>
    </row>
    <row r="310" spans="2:3" hidden="1" x14ac:dyDescent="0.25">
      <c r="B310" t="s">
        <v>118</v>
      </c>
      <c r="C310" t="s">
        <v>119</v>
      </c>
    </row>
    <row r="311" spans="2:3" hidden="1" x14ac:dyDescent="0.25">
      <c r="B311" t="s">
        <v>70</v>
      </c>
      <c r="C311" t="s">
        <v>71</v>
      </c>
    </row>
    <row r="312" spans="2:3" hidden="1" x14ac:dyDescent="0.25">
      <c r="B312" t="s">
        <v>130</v>
      </c>
      <c r="C312" t="s">
        <v>131</v>
      </c>
    </row>
    <row r="313" spans="2:3" hidden="1" x14ac:dyDescent="0.25">
      <c r="B313" t="s">
        <v>186</v>
      </c>
      <c r="C313" t="s">
        <v>187</v>
      </c>
    </row>
    <row r="314" spans="2:3" hidden="1" x14ac:dyDescent="0.25">
      <c r="B314" t="s">
        <v>282</v>
      </c>
      <c r="C314" t="s">
        <v>283</v>
      </c>
    </row>
    <row r="315" spans="2:3" hidden="1" x14ac:dyDescent="0.25">
      <c r="B315" t="s">
        <v>188</v>
      </c>
      <c r="C315" t="s">
        <v>189</v>
      </c>
    </row>
    <row r="316" spans="2:3" hidden="1" x14ac:dyDescent="0.25">
      <c r="B316" t="s">
        <v>398</v>
      </c>
      <c r="C316" t="s">
        <v>399</v>
      </c>
    </row>
    <row r="317" spans="2:3" hidden="1" x14ac:dyDescent="0.25">
      <c r="B317" t="s">
        <v>252</v>
      </c>
      <c r="C317" t="s">
        <v>253</v>
      </c>
    </row>
    <row r="318" spans="2:3" hidden="1" x14ac:dyDescent="0.25">
      <c r="B318" t="s">
        <v>226</v>
      </c>
      <c r="C318" t="s">
        <v>227</v>
      </c>
    </row>
    <row r="319" spans="2:3" hidden="1" x14ac:dyDescent="0.25">
      <c r="B319" t="s">
        <v>120</v>
      </c>
      <c r="C319" t="s">
        <v>121</v>
      </c>
    </row>
    <row r="320" spans="2:3" hidden="1" x14ac:dyDescent="0.25">
      <c r="B320" t="s">
        <v>454</v>
      </c>
      <c r="C320" t="s">
        <v>455</v>
      </c>
    </row>
    <row r="321" spans="2:3" hidden="1" x14ac:dyDescent="0.25">
      <c r="B321" t="s">
        <v>122</v>
      </c>
      <c r="C321" t="s">
        <v>123</v>
      </c>
    </row>
    <row r="322" spans="2:3" hidden="1" x14ac:dyDescent="0.25">
      <c r="B322" t="s">
        <v>296</v>
      </c>
      <c r="C322" t="s">
        <v>297</v>
      </c>
    </row>
    <row r="323" spans="2:3" hidden="1" x14ac:dyDescent="0.25">
      <c r="B323" t="s">
        <v>88</v>
      </c>
      <c r="C323" t="s">
        <v>89</v>
      </c>
    </row>
    <row r="324" spans="2:3" hidden="1" x14ac:dyDescent="0.25">
      <c r="B324" t="s">
        <v>298</v>
      </c>
      <c r="C324" t="s">
        <v>299</v>
      </c>
    </row>
    <row r="325" spans="2:3" hidden="1" x14ac:dyDescent="0.25">
      <c r="B325" t="s">
        <v>132</v>
      </c>
      <c r="C325" t="s">
        <v>133</v>
      </c>
    </row>
    <row r="326" spans="2:3" hidden="1" x14ac:dyDescent="0.25">
      <c r="B326" t="s">
        <v>360</v>
      </c>
      <c r="C326" t="s">
        <v>361</v>
      </c>
    </row>
    <row r="327" spans="2:3" hidden="1" x14ac:dyDescent="0.25">
      <c r="B327" t="s">
        <v>362</v>
      </c>
      <c r="C327" t="s">
        <v>363</v>
      </c>
    </row>
    <row r="328" spans="2:3" hidden="1" x14ac:dyDescent="0.25">
      <c r="B328" t="s">
        <v>456</v>
      </c>
      <c r="C328" t="s">
        <v>457</v>
      </c>
    </row>
    <row r="329" spans="2:3" hidden="1" x14ac:dyDescent="0.25">
      <c r="B329" t="s">
        <v>334</v>
      </c>
      <c r="C329" t="s">
        <v>335</v>
      </c>
    </row>
    <row r="330" spans="2:3" hidden="1" x14ac:dyDescent="0.25">
      <c r="B330" t="s">
        <v>306</v>
      </c>
      <c r="C330" t="s">
        <v>307</v>
      </c>
    </row>
    <row r="331" spans="2:3" hidden="1" x14ac:dyDescent="0.25">
      <c r="B331" t="s">
        <v>90</v>
      </c>
      <c r="C331" t="s">
        <v>91</v>
      </c>
    </row>
    <row r="332" spans="2:3" hidden="1" x14ac:dyDescent="0.25">
      <c r="B332" t="s">
        <v>300</v>
      </c>
      <c r="C332" t="s">
        <v>301</v>
      </c>
    </row>
    <row r="333" spans="2:3" hidden="1" x14ac:dyDescent="0.25">
      <c r="B333" t="s">
        <v>336</v>
      </c>
      <c r="C333" t="s">
        <v>337</v>
      </c>
    </row>
    <row r="334" spans="2:3" hidden="1" x14ac:dyDescent="0.25">
      <c r="B334" t="s">
        <v>254</v>
      </c>
      <c r="C334" t="s">
        <v>255</v>
      </c>
    </row>
    <row r="335" spans="2:3" hidden="1" x14ac:dyDescent="0.25">
      <c r="B335" t="s">
        <v>458</v>
      </c>
      <c r="C335" t="s">
        <v>459</v>
      </c>
    </row>
    <row r="336" spans="2:3" hidden="1" x14ac:dyDescent="0.25">
      <c r="B336" t="s">
        <v>92</v>
      </c>
      <c r="C336" t="s">
        <v>93</v>
      </c>
    </row>
    <row r="337" spans="2:3" hidden="1" x14ac:dyDescent="0.25">
      <c r="B337" t="s">
        <v>148</v>
      </c>
      <c r="C337" t="s">
        <v>149</v>
      </c>
    </row>
    <row r="338" spans="2:3" hidden="1" x14ac:dyDescent="0.25">
      <c r="B338" t="s">
        <v>54</v>
      </c>
      <c r="C338" t="s">
        <v>55</v>
      </c>
    </row>
    <row r="339" spans="2:3" hidden="1" x14ac:dyDescent="0.25">
      <c r="B339" t="s">
        <v>178</v>
      </c>
      <c r="C339" t="s">
        <v>179</v>
      </c>
    </row>
    <row r="340" spans="2:3" hidden="1" x14ac:dyDescent="0.25">
      <c r="B340" t="s">
        <v>204</v>
      </c>
      <c r="C340" t="s">
        <v>205</v>
      </c>
    </row>
    <row r="341" spans="2:3" hidden="1" x14ac:dyDescent="0.25">
      <c r="B341" t="s">
        <v>460</v>
      </c>
      <c r="C341" t="s">
        <v>461</v>
      </c>
    </row>
    <row r="342" spans="2:3" hidden="1" x14ac:dyDescent="0.25">
      <c r="B342" t="s">
        <v>462</v>
      </c>
      <c r="C342" t="s">
        <v>463</v>
      </c>
    </row>
    <row r="343" spans="2:3" hidden="1" x14ac:dyDescent="0.25">
      <c r="B343" t="s">
        <v>56</v>
      </c>
      <c r="C343" t="s">
        <v>57</v>
      </c>
    </row>
    <row r="344" spans="2:3" hidden="1" x14ac:dyDescent="0.25">
      <c r="B344" t="s">
        <v>190</v>
      </c>
      <c r="C344" t="s">
        <v>191</v>
      </c>
    </row>
    <row r="345" spans="2:3" hidden="1" x14ac:dyDescent="0.25">
      <c r="B345" t="s">
        <v>58</v>
      </c>
      <c r="C345" t="s">
        <v>59</v>
      </c>
    </row>
    <row r="346" spans="2:3" hidden="1" x14ac:dyDescent="0.25">
      <c r="B346" t="s">
        <v>256</v>
      </c>
      <c r="C346" t="s">
        <v>257</v>
      </c>
    </row>
    <row r="347" spans="2:3" hidden="1" x14ac:dyDescent="0.25">
      <c r="B347" t="s">
        <v>400</v>
      </c>
      <c r="C347" t="s">
        <v>401</v>
      </c>
    </row>
    <row r="348" spans="2:3" hidden="1" x14ac:dyDescent="0.25">
      <c r="B348" t="s">
        <v>338</v>
      </c>
      <c r="C348" t="s">
        <v>339</v>
      </c>
    </row>
    <row r="349" spans="2:3" hidden="1" x14ac:dyDescent="0.25">
      <c r="B349" t="s">
        <v>110</v>
      </c>
      <c r="C349" t="s">
        <v>111</v>
      </c>
    </row>
    <row r="350" spans="2:3" hidden="1" x14ac:dyDescent="0.25">
      <c r="B350" t="s">
        <v>284</v>
      </c>
      <c r="C350" t="s">
        <v>285</v>
      </c>
    </row>
    <row r="351" spans="2:3" hidden="1" x14ac:dyDescent="0.25">
      <c r="B351" t="s">
        <v>464</v>
      </c>
      <c r="C351" t="s">
        <v>465</v>
      </c>
    </row>
    <row r="352" spans="2:3" hidden="1" x14ac:dyDescent="0.25">
      <c r="B352" t="s">
        <v>240</v>
      </c>
      <c r="C352" t="s">
        <v>241</v>
      </c>
    </row>
    <row r="353" spans="2:3" hidden="1" x14ac:dyDescent="0.25">
      <c r="B353" t="s">
        <v>242</v>
      </c>
      <c r="C353" t="s">
        <v>243</v>
      </c>
    </row>
    <row r="354" spans="2:3" hidden="1" x14ac:dyDescent="0.25">
      <c r="B354" t="s">
        <v>94</v>
      </c>
      <c r="C354" t="s">
        <v>95</v>
      </c>
    </row>
    <row r="355" spans="2:3" hidden="1" x14ac:dyDescent="0.25">
      <c r="B355" t="s">
        <v>308</v>
      </c>
      <c r="C355" t="s">
        <v>309</v>
      </c>
    </row>
    <row r="356" spans="2:3" hidden="1" x14ac:dyDescent="0.25">
      <c r="B356" t="s">
        <v>380</v>
      </c>
      <c r="C356" t="s">
        <v>381</v>
      </c>
    </row>
    <row r="357" spans="2:3" hidden="1" x14ac:dyDescent="0.25">
      <c r="B357" t="s">
        <v>60</v>
      </c>
      <c r="C357" t="s">
        <v>61</v>
      </c>
    </row>
    <row r="358" spans="2:3" hidden="1" x14ac:dyDescent="0.25">
      <c r="B358" t="s">
        <v>382</v>
      </c>
      <c r="C358" t="s">
        <v>383</v>
      </c>
    </row>
    <row r="359" spans="2:3" hidden="1" x14ac:dyDescent="0.25">
      <c r="B359" t="s">
        <v>206</v>
      </c>
      <c r="C359" t="s">
        <v>207</v>
      </c>
    </row>
    <row r="360" spans="2:3" hidden="1" x14ac:dyDescent="0.25">
      <c r="B360" t="s">
        <v>192</v>
      </c>
      <c r="C360" t="s">
        <v>193</v>
      </c>
    </row>
  </sheetData>
  <sheetProtection password="DCA1" sheet="1" objects="1" scenarios="1"/>
  <sortState ref="B151:C369">
    <sortCondition ref="C151"/>
  </sortState>
  <mergeCells count="6">
    <mergeCell ref="T41:U41"/>
    <mergeCell ref="H41:K41"/>
    <mergeCell ref="P41:S41"/>
    <mergeCell ref="D1:F6"/>
    <mergeCell ref="B2:C2"/>
    <mergeCell ref="B18:B37"/>
  </mergeCells>
  <conditionalFormatting sqref="B13">
    <cfRule type="expression" dxfId="11" priority="2">
      <formula>$B$11="Yes"</formula>
    </cfRule>
  </conditionalFormatting>
  <conditionalFormatting sqref="B15">
    <cfRule type="expression" dxfId="10" priority="1">
      <formula>$B$11="No"</formula>
    </cfRule>
  </conditionalFormatting>
  <dataValidations count="8">
    <dataValidation type="textLength" operator="lessThanOrEqual" allowBlank="1" showInputMessage="1" showErrorMessage="1" sqref="G46:G65 L46:L65 C44:C55 C57:C65">
      <formula1>250</formula1>
    </dataValidation>
    <dataValidation type="textLength" operator="lessThanOrEqual" allowBlank="1" showInputMessage="1" showErrorMessage="1" error="Please do not enter more than 200 characters" sqref="D42 C43">
      <formula1>200</formula1>
    </dataValidation>
    <dataValidation type="list" allowBlank="1" showInputMessage="1" showErrorMessage="1" sqref="T43:U65 B11">
      <formula1>$AF$1:$AF$3</formula1>
    </dataValidation>
    <dataValidation type="list" allowBlank="1" showInputMessage="1" showErrorMessage="1" sqref="O43:O65">
      <formula1>$AI$1:$AI$6</formula1>
    </dataValidation>
    <dataValidation type="list" allowBlank="1" showInputMessage="1" showErrorMessage="1" sqref="D43:D55 D57:D65">
      <formula1>$AA$1:$AA$9</formula1>
    </dataValidation>
    <dataValidation type="textLength" operator="lessThanOrEqual" allowBlank="1" showInputMessage="1" showErrorMessage="1" sqref="B13 B15">
      <formula1>750</formula1>
    </dataValidation>
    <dataValidation type="list" allowBlank="1" showInputMessage="1" showErrorMessage="1" sqref="D18:D37">
      <formula1>$C$151:$C$360</formula1>
    </dataValidation>
    <dataValidation type="decimal" operator="greaterThanOrEqual" allowBlank="1" showInputMessage="1" showErrorMessage="1" errorTitle="Error- text in numeric field" error="Error- text in numeric field" sqref="H46:K65 P46:S65">
      <formula1>0</formula1>
    </dataValidation>
  </dataValidations>
  <pageMargins left="0.70866141732283472" right="0.70866141732283472" top="0.74803149606299213" bottom="0.74803149606299213" header="0.31496062992125984" footer="0.31496062992125984"/>
  <pageSetup paperSize="9" scale="17"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5"/>
  <sheetViews>
    <sheetView showGridLines="0" topLeftCell="B1" zoomScale="70" zoomScaleNormal="70" workbookViewId="0">
      <selection activeCell="J78" sqref="J78"/>
    </sheetView>
  </sheetViews>
  <sheetFormatPr defaultRowHeight="15" x14ac:dyDescent="0.25"/>
  <cols>
    <col min="1" max="1" width="4.7109375" customWidth="1"/>
    <col min="3" max="3" width="27" customWidth="1"/>
    <col min="4" max="22" width="15.7109375" customWidth="1"/>
    <col min="23" max="23" width="9.140625" customWidth="1"/>
  </cols>
  <sheetData>
    <row r="1" spans="2:23" ht="15.75" thickBot="1" x14ac:dyDescent="0.3">
      <c r="W1" s="129"/>
    </row>
    <row r="2" spans="2:23" ht="21.75" thickBot="1" x14ac:dyDescent="0.4">
      <c r="B2" s="151" t="s">
        <v>675</v>
      </c>
      <c r="C2" s="156"/>
      <c r="D2" s="156"/>
      <c r="E2" s="156"/>
      <c r="F2" s="152"/>
      <c r="W2" s="129"/>
    </row>
    <row r="3" spans="2:23" x14ac:dyDescent="0.25">
      <c r="W3" s="129"/>
    </row>
    <row r="4" spans="2:23" x14ac:dyDescent="0.25">
      <c r="B4" s="3" t="s">
        <v>615</v>
      </c>
      <c r="W4" s="129"/>
    </row>
    <row r="5" spans="2:23" ht="15.75" thickBot="1" x14ac:dyDescent="0.3">
      <c r="W5" s="129"/>
    </row>
    <row r="6" spans="2:23" ht="30" customHeight="1" thickBot="1" x14ac:dyDescent="0.3">
      <c r="C6" s="67"/>
      <c r="D6" s="67"/>
      <c r="E6" s="160" t="s">
        <v>553</v>
      </c>
      <c r="F6" s="161"/>
      <c r="G6" s="161"/>
      <c r="H6" s="160" t="s">
        <v>549</v>
      </c>
      <c r="I6" s="161"/>
      <c r="J6" s="161"/>
      <c r="K6" s="162"/>
      <c r="L6" s="160" t="s">
        <v>550</v>
      </c>
      <c r="M6" s="161"/>
      <c r="N6" s="161"/>
      <c r="O6" s="162"/>
      <c r="P6" s="160" t="s">
        <v>626</v>
      </c>
      <c r="Q6" s="161"/>
      <c r="R6" s="161"/>
      <c r="S6" s="162"/>
      <c r="T6" s="160" t="s">
        <v>595</v>
      </c>
      <c r="U6" s="162"/>
      <c r="W6" s="129"/>
    </row>
    <row r="7" spans="2:23" x14ac:dyDescent="0.25">
      <c r="C7" s="74" t="s">
        <v>589</v>
      </c>
      <c r="D7" s="74" t="s">
        <v>588</v>
      </c>
      <c r="E7" s="74" t="s">
        <v>590</v>
      </c>
      <c r="F7" s="74" t="s">
        <v>591</v>
      </c>
      <c r="G7" s="74" t="s">
        <v>592</v>
      </c>
      <c r="H7" s="74" t="s">
        <v>593</v>
      </c>
      <c r="I7" s="74" t="s">
        <v>594</v>
      </c>
      <c r="J7" s="74" t="s">
        <v>591</v>
      </c>
      <c r="K7" s="74" t="s">
        <v>592</v>
      </c>
      <c r="L7" s="74" t="s">
        <v>593</v>
      </c>
      <c r="M7" s="74" t="s">
        <v>594</v>
      </c>
      <c r="N7" s="74" t="s">
        <v>591</v>
      </c>
      <c r="O7" s="74" t="s">
        <v>592</v>
      </c>
      <c r="P7" s="74" t="s">
        <v>593</v>
      </c>
      <c r="Q7" s="74" t="s">
        <v>594</v>
      </c>
      <c r="R7" s="74" t="s">
        <v>591</v>
      </c>
      <c r="S7" s="74" t="s">
        <v>592</v>
      </c>
      <c r="T7" s="74" t="s">
        <v>596</v>
      </c>
      <c r="U7" s="74" t="s">
        <v>597</v>
      </c>
      <c r="W7" s="129"/>
    </row>
    <row r="8" spans="2:23" ht="15.75" thickBot="1" x14ac:dyDescent="0.3">
      <c r="C8" s="76" t="str">
        <f>IF('Validation 2'!C6=1,"Y","N")</f>
        <v>Y</v>
      </c>
      <c r="D8" s="76" t="str">
        <f>IF('Validation 2'!D6=1,"Y","N")</f>
        <v>Y</v>
      </c>
      <c r="E8" s="76" t="str">
        <f>IF('Validation 2'!E6=1,"Y","N")</f>
        <v>Y</v>
      </c>
      <c r="F8" s="76" t="str">
        <f>IF('Validation 2'!F6=1,"Y","N")</f>
        <v>Y</v>
      </c>
      <c r="G8" s="76" t="str">
        <f>IF('Validation 2'!G6=1,"Y","N")</f>
        <v>Y</v>
      </c>
      <c r="H8" s="76" t="str">
        <f>IF('Validation 2'!H6=1,"Y","N")</f>
        <v>Y</v>
      </c>
      <c r="I8" s="76" t="str">
        <f>IF('Validation 2'!I6=1,"Y","N")</f>
        <v>Y</v>
      </c>
      <c r="J8" s="76" t="str">
        <f>IF('Validation 2'!J6=1,"Y","N")</f>
        <v>Y</v>
      </c>
      <c r="K8" s="76" t="str">
        <f>IF('Validation 2'!K6=1,"Y","N")</f>
        <v>Y</v>
      </c>
      <c r="L8" s="76" t="str">
        <f>IF('Validation 2'!L6=1,"Y","N")</f>
        <v>Y</v>
      </c>
      <c r="M8" s="76" t="str">
        <f>IF('Validation 2'!M6=1,"Y","N")</f>
        <v>Y</v>
      </c>
      <c r="N8" s="76" t="str">
        <f>IF('Validation 2'!N6=1,"Y","N")</f>
        <v>Y</v>
      </c>
      <c r="O8" s="76" t="str">
        <f>IF('Validation 2'!O6=1,"Y","N")</f>
        <v>Y</v>
      </c>
      <c r="P8" s="76" t="str">
        <f>IF('Validation 2'!P6=1,"Y","N")</f>
        <v>Y</v>
      </c>
      <c r="Q8" s="76" t="str">
        <f>IF('Validation 2'!Q6=1,"Y","N")</f>
        <v>Y</v>
      </c>
      <c r="R8" s="76" t="str">
        <f>IF('Validation 2'!R6=1,"Y","N")</f>
        <v>Y</v>
      </c>
      <c r="S8" s="76" t="str">
        <f>IF('Validation 2'!S6=1,"Y","N")</f>
        <v>Y</v>
      </c>
      <c r="T8" s="76" t="str">
        <f>IF('Validation 2'!T6=1,"Y","N")</f>
        <v>Y</v>
      </c>
      <c r="U8" s="76" t="str">
        <f>IF('Validation 2'!U6=1,"Y","N")</f>
        <v>Y</v>
      </c>
      <c r="W8" s="129"/>
    </row>
    <row r="9" spans="2:23" x14ac:dyDescent="0.25">
      <c r="W9" s="129"/>
    </row>
    <row r="10" spans="2:23" x14ac:dyDescent="0.25">
      <c r="C10" s="72" t="s">
        <v>619</v>
      </c>
      <c r="D10" t="s">
        <v>617</v>
      </c>
      <c r="W10" s="129"/>
    </row>
    <row r="11" spans="2:23" x14ac:dyDescent="0.25">
      <c r="C11" s="78" t="s">
        <v>620</v>
      </c>
      <c r="D11" t="s">
        <v>618</v>
      </c>
      <c r="W11" s="129"/>
    </row>
    <row r="12" spans="2:23" x14ac:dyDescent="0.25">
      <c r="W12" s="129"/>
    </row>
    <row r="13" spans="2:23" x14ac:dyDescent="0.25">
      <c r="B13" s="3" t="s">
        <v>610</v>
      </c>
      <c r="W13" s="129"/>
    </row>
    <row r="14" spans="2:23" ht="15.75" thickBot="1" x14ac:dyDescent="0.3">
      <c r="W14" s="129"/>
    </row>
    <row r="15" spans="2:23" ht="15" customHeight="1" x14ac:dyDescent="0.25">
      <c r="C15" s="74" t="s">
        <v>526</v>
      </c>
      <c r="D15" s="74" t="s">
        <v>551</v>
      </c>
      <c r="E15" s="74" t="s">
        <v>537</v>
      </c>
      <c r="W15" s="129"/>
    </row>
    <row r="16" spans="2:23" ht="15.75" thickBot="1" x14ac:dyDescent="0.3">
      <c r="C16" s="76" t="str">
        <f>IF('Validation 2'!C14=1,"Y","N")</f>
        <v>Y</v>
      </c>
      <c r="D16" s="76" t="str">
        <f>IF('Validation 2'!D14=1,"Y","N")</f>
        <v>Y</v>
      </c>
      <c r="E16" s="76" t="str">
        <f>IF('Validation 2'!E14=1,"Y","N")</f>
        <v>N</v>
      </c>
      <c r="W16" s="129"/>
    </row>
    <row r="17" spans="2:23" x14ac:dyDescent="0.25">
      <c r="C17" s="1"/>
      <c r="D17" s="1"/>
      <c r="E17" s="1"/>
      <c r="W17" s="129"/>
    </row>
    <row r="18" spans="2:23" x14ac:dyDescent="0.25">
      <c r="C18" s="72" t="s">
        <v>619</v>
      </c>
      <c r="D18" t="s">
        <v>617</v>
      </c>
      <c r="E18" s="1"/>
      <c r="W18" s="129"/>
    </row>
    <row r="19" spans="2:23" x14ac:dyDescent="0.25">
      <c r="C19" s="78" t="s">
        <v>620</v>
      </c>
      <c r="D19" t="s">
        <v>618</v>
      </c>
      <c r="E19" s="1"/>
      <c r="W19" s="129"/>
    </row>
    <row r="20" spans="2:23" x14ac:dyDescent="0.25">
      <c r="W20" s="129"/>
    </row>
    <row r="21" spans="2:23" x14ac:dyDescent="0.25">
      <c r="B21" s="3" t="s">
        <v>599</v>
      </c>
      <c r="W21" s="129"/>
    </row>
    <row r="22" spans="2:23" ht="15.75" thickBot="1" x14ac:dyDescent="0.3">
      <c r="W22" s="129"/>
    </row>
    <row r="23" spans="2:23" x14ac:dyDescent="0.25">
      <c r="C23" s="73" t="s">
        <v>599</v>
      </c>
      <c r="D23" s="74" t="s">
        <v>598</v>
      </c>
      <c r="W23" s="129" t="s">
        <v>616</v>
      </c>
    </row>
    <row r="24" spans="2:23" x14ac:dyDescent="0.25">
      <c r="C24" s="75" t="s">
        <v>504</v>
      </c>
      <c r="D24" s="75" t="str">
        <f>IF('Validation 2'!D19=1,"Y",IF('Validation 2'!D19=0,"","N"))</f>
        <v>Y</v>
      </c>
      <c r="W24" s="129">
        <f>'Validation 2'!E19</f>
        <v>3</v>
      </c>
    </row>
    <row r="25" spans="2:23" x14ac:dyDescent="0.25">
      <c r="C25" s="75" t="s">
        <v>483</v>
      </c>
      <c r="D25" s="75" t="str">
        <f>IF('Validation 2'!D20=1,"Y",IF('Validation 2'!D20=0,"","N"))</f>
        <v>Y</v>
      </c>
      <c r="W25" s="129"/>
    </row>
    <row r="26" spans="2:23" x14ac:dyDescent="0.25">
      <c r="C26" s="75" t="s">
        <v>484</v>
      </c>
      <c r="D26" s="75" t="str">
        <f>IF('Validation 2'!D21=1,"Y",IF('Validation 2'!D21=0,"","N"))</f>
        <v>Y</v>
      </c>
      <c r="W26" s="129"/>
    </row>
    <row r="27" spans="2:23" x14ac:dyDescent="0.25">
      <c r="C27" s="75" t="s">
        <v>485</v>
      </c>
      <c r="D27" s="75" t="str">
        <f>IF('Validation 2'!D22=1,"Y",IF('Validation 2'!D22=0,"","N"))</f>
        <v/>
      </c>
      <c r="W27" s="129"/>
    </row>
    <row r="28" spans="2:23" x14ac:dyDescent="0.25">
      <c r="C28" s="75" t="s">
        <v>486</v>
      </c>
      <c r="D28" s="75" t="str">
        <f>IF('Validation 2'!D23=1,"Y",IF('Validation 2'!D23=0,"","N"))</f>
        <v/>
      </c>
      <c r="W28" s="129"/>
    </row>
    <row r="29" spans="2:23" x14ac:dyDescent="0.25">
      <c r="C29" s="75" t="s">
        <v>487</v>
      </c>
      <c r="D29" s="75" t="str">
        <f>IF('Validation 2'!D24=1,"Y",IF('Validation 2'!D24=0,"","N"))</f>
        <v/>
      </c>
      <c r="W29" s="129"/>
    </row>
    <row r="30" spans="2:23" x14ac:dyDescent="0.25">
      <c r="C30" s="75" t="s">
        <v>488</v>
      </c>
      <c r="D30" s="75" t="str">
        <f>IF('Validation 2'!D25=1,"Y",IF('Validation 2'!D25=0,"","N"))</f>
        <v/>
      </c>
      <c r="W30" s="129"/>
    </row>
    <row r="31" spans="2:23" x14ac:dyDescent="0.25">
      <c r="C31" s="75" t="s">
        <v>489</v>
      </c>
      <c r="D31" s="75" t="str">
        <f>IF('Validation 2'!D26=1,"Y",IF('Validation 2'!D26=0,"","N"))</f>
        <v/>
      </c>
      <c r="W31" s="129"/>
    </row>
    <row r="32" spans="2:23" x14ac:dyDescent="0.25">
      <c r="C32" s="75" t="s">
        <v>490</v>
      </c>
      <c r="D32" s="75" t="str">
        <f>IF('Validation 2'!D27=1,"Y",IF('Validation 2'!D27=0,"","N"))</f>
        <v/>
      </c>
      <c r="W32" s="129"/>
    </row>
    <row r="33" spans="2:23" x14ac:dyDescent="0.25">
      <c r="C33" s="75" t="s">
        <v>491</v>
      </c>
      <c r="D33" s="75" t="str">
        <f>IF('Validation 2'!D28=1,"Y",IF('Validation 2'!D28=0,"","N"))</f>
        <v/>
      </c>
      <c r="W33" s="129"/>
    </row>
    <row r="34" spans="2:23" x14ac:dyDescent="0.25">
      <c r="C34" s="75" t="s">
        <v>492</v>
      </c>
      <c r="D34" s="75" t="str">
        <f>IF('Validation 2'!D29=1,"Y",IF('Validation 2'!D29=0,"","N"))</f>
        <v/>
      </c>
      <c r="W34" s="129"/>
    </row>
    <row r="35" spans="2:23" x14ac:dyDescent="0.25">
      <c r="C35" s="75" t="s">
        <v>493</v>
      </c>
      <c r="D35" s="75" t="str">
        <f>IF('Validation 2'!D30=1,"Y",IF('Validation 2'!D30=0,"","N"))</f>
        <v/>
      </c>
      <c r="W35" s="129"/>
    </row>
    <row r="36" spans="2:23" x14ac:dyDescent="0.25">
      <c r="C36" s="75" t="s">
        <v>494</v>
      </c>
      <c r="D36" s="75" t="str">
        <f>IF('Validation 2'!D31=1,"Y",IF('Validation 2'!D31=0,"","N"))</f>
        <v/>
      </c>
      <c r="W36" s="129"/>
    </row>
    <row r="37" spans="2:23" x14ac:dyDescent="0.25">
      <c r="C37" s="75" t="s">
        <v>495</v>
      </c>
      <c r="D37" s="75" t="str">
        <f>IF('Validation 2'!D32=1,"Y",IF('Validation 2'!D32=0,"","N"))</f>
        <v/>
      </c>
      <c r="W37" s="129"/>
    </row>
    <row r="38" spans="2:23" x14ac:dyDescent="0.25">
      <c r="C38" s="75" t="s">
        <v>496</v>
      </c>
      <c r="D38" s="75" t="str">
        <f>IF('Validation 2'!D33=1,"Y",IF('Validation 2'!D33=0,"","N"))</f>
        <v/>
      </c>
      <c r="W38" s="129"/>
    </row>
    <row r="39" spans="2:23" x14ac:dyDescent="0.25">
      <c r="C39" s="75" t="s">
        <v>497</v>
      </c>
      <c r="D39" s="75" t="str">
        <f>IF('Validation 2'!D34=1,"Y",IF('Validation 2'!D34=0,"","N"))</f>
        <v/>
      </c>
      <c r="W39" s="129"/>
    </row>
    <row r="40" spans="2:23" x14ac:dyDescent="0.25">
      <c r="C40" s="75" t="s">
        <v>498</v>
      </c>
      <c r="D40" s="75" t="str">
        <f>IF('Validation 2'!D35=1,"Y",IF('Validation 2'!D35=0,"","N"))</f>
        <v/>
      </c>
      <c r="W40" s="129"/>
    </row>
    <row r="41" spans="2:23" x14ac:dyDescent="0.25">
      <c r="C41" s="75" t="s">
        <v>499</v>
      </c>
      <c r="D41" s="75" t="str">
        <f>IF('Validation 2'!D36=1,"Y",IF('Validation 2'!D36=0,"","N"))</f>
        <v/>
      </c>
      <c r="W41" s="129"/>
    </row>
    <row r="42" spans="2:23" x14ac:dyDescent="0.25">
      <c r="C42" s="75" t="s">
        <v>500</v>
      </c>
      <c r="D42" s="75" t="str">
        <f>IF('Validation 2'!D37=1,"Y",IF('Validation 2'!D37=0,"","N"))</f>
        <v/>
      </c>
      <c r="W42" s="129"/>
    </row>
    <row r="43" spans="2:23" ht="15.75" thickBot="1" x14ac:dyDescent="0.3">
      <c r="C43" s="76" t="s">
        <v>501</v>
      </c>
      <c r="D43" s="75" t="str">
        <f>IF('Validation 2'!D38=1,"Y",IF('Validation 2'!D38=0,"","N"))</f>
        <v/>
      </c>
      <c r="W43" s="129"/>
    </row>
    <row r="44" spans="2:23" x14ac:dyDescent="0.25">
      <c r="C44" s="1"/>
      <c r="D44" s="1"/>
      <c r="W44" s="129"/>
    </row>
    <row r="45" spans="2:23" x14ac:dyDescent="0.25">
      <c r="C45" s="72" t="s">
        <v>619</v>
      </c>
      <c r="D45" t="s">
        <v>617</v>
      </c>
      <c r="W45" s="129"/>
    </row>
    <row r="46" spans="2:23" x14ac:dyDescent="0.25">
      <c r="C46" s="78" t="s">
        <v>620</v>
      </c>
      <c r="D46" t="s">
        <v>618</v>
      </c>
      <c r="W46" s="129"/>
    </row>
    <row r="47" spans="2:23" x14ac:dyDescent="0.25">
      <c r="W47" s="129"/>
    </row>
    <row r="48" spans="2:23" x14ac:dyDescent="0.25">
      <c r="B48" s="3" t="s">
        <v>49</v>
      </c>
      <c r="W48" s="129"/>
    </row>
    <row r="49" spans="3:23" ht="15.75" thickBot="1" x14ac:dyDescent="0.3">
      <c r="W49" s="129"/>
    </row>
    <row r="50" spans="3:23" ht="30" customHeight="1" thickBot="1" x14ac:dyDescent="0.3">
      <c r="D50" s="67"/>
      <c r="E50" s="67"/>
      <c r="F50" s="67"/>
      <c r="G50" s="67"/>
      <c r="H50" s="67"/>
      <c r="I50" s="157" t="s">
        <v>514</v>
      </c>
      <c r="J50" s="158"/>
      <c r="K50" s="158"/>
      <c r="L50" s="159"/>
      <c r="M50" s="67"/>
      <c r="N50" s="67"/>
      <c r="O50" s="67"/>
      <c r="P50" s="67"/>
      <c r="Q50" s="157" t="s">
        <v>517</v>
      </c>
      <c r="R50" s="158"/>
      <c r="S50" s="158"/>
      <c r="T50" s="159"/>
      <c r="U50" s="157" t="s">
        <v>518</v>
      </c>
      <c r="V50" s="159"/>
      <c r="W50" s="129"/>
    </row>
    <row r="51" spans="3:23" ht="60" customHeight="1" thickBot="1" x14ac:dyDescent="0.3">
      <c r="C51" s="104" t="s">
        <v>525</v>
      </c>
      <c r="D51" s="105" t="s">
        <v>531</v>
      </c>
      <c r="E51" s="105" t="s">
        <v>541</v>
      </c>
      <c r="F51" s="105" t="s">
        <v>529</v>
      </c>
      <c r="G51" s="105" t="s">
        <v>513</v>
      </c>
      <c r="H51" s="105" t="s">
        <v>530</v>
      </c>
      <c r="I51" s="105" t="s">
        <v>467</v>
      </c>
      <c r="J51" s="105" t="s">
        <v>468</v>
      </c>
      <c r="K51" s="105" t="s">
        <v>469</v>
      </c>
      <c r="L51" s="105" t="s">
        <v>466</v>
      </c>
      <c r="M51" s="105" t="s">
        <v>515</v>
      </c>
      <c r="N51" s="105" t="s">
        <v>23</v>
      </c>
      <c r="O51" s="105" t="s">
        <v>516</v>
      </c>
      <c r="P51" s="105" t="s">
        <v>548</v>
      </c>
      <c r="Q51" s="105" t="s">
        <v>467</v>
      </c>
      <c r="R51" s="105" t="s">
        <v>468</v>
      </c>
      <c r="S51" s="105" t="s">
        <v>469</v>
      </c>
      <c r="T51" s="105" t="s">
        <v>466</v>
      </c>
      <c r="U51" s="105" t="s">
        <v>546</v>
      </c>
      <c r="V51" s="105" t="s">
        <v>547</v>
      </c>
      <c r="W51" s="130" t="s">
        <v>616</v>
      </c>
    </row>
    <row r="52" spans="3:23" x14ac:dyDescent="0.25">
      <c r="C52" s="103" t="s">
        <v>611</v>
      </c>
      <c r="D52" s="103" t="str">
        <f>IF('Validation 2'!D44=1,"Y","N")</f>
        <v>Y</v>
      </c>
      <c r="E52" s="103" t="str">
        <f>IF('Validation 2'!E44=1,"Y","N")</f>
        <v>Y</v>
      </c>
      <c r="F52" s="103" t="str">
        <f>IF('Validation 2'!F44=1,"Y","N")</f>
        <v>Y</v>
      </c>
      <c r="G52" s="103" t="str">
        <f>IF('Validation 2'!G44=1,"Y","N")</f>
        <v>Y</v>
      </c>
      <c r="H52" s="103" t="str">
        <f>IF('Validation 2'!H44=1,"Y","N")</f>
        <v>Y</v>
      </c>
      <c r="I52" s="103" t="str">
        <f>IF('Validation 2'!I44=1,"Y","N")</f>
        <v>Y</v>
      </c>
      <c r="J52" s="103" t="str">
        <f>IF('Validation 2'!J44=1,"Y","N")</f>
        <v>Y</v>
      </c>
      <c r="K52" s="103" t="str">
        <f>IF('Validation 2'!K44=1,"Y","N")</f>
        <v>Y</v>
      </c>
      <c r="L52" s="103" t="str">
        <f>IF('Validation 2'!L44=1,"Y","N")</f>
        <v>Y</v>
      </c>
      <c r="M52" s="103" t="str">
        <f>IF('Validation 2'!M44=1,"Y","N")</f>
        <v>Y</v>
      </c>
      <c r="N52" s="103" t="str">
        <f>IF('Validation 2'!N44=1,"Y","N")</f>
        <v>Y</v>
      </c>
      <c r="O52" s="103" t="str">
        <f>IF('Validation 2'!O44=1,"Y","N")</f>
        <v>Y</v>
      </c>
      <c r="P52" s="103" t="str">
        <f>IF('Validation 2'!P44=1,"Y","N")</f>
        <v>Y</v>
      </c>
      <c r="Q52" s="103" t="str">
        <f>IF('Validation 2'!Q44=1,"Y","N")</f>
        <v>Y</v>
      </c>
      <c r="R52" s="103" t="str">
        <f>IF('Validation 2'!R44=1,"Y","N")</f>
        <v>Y</v>
      </c>
      <c r="S52" s="103" t="str">
        <f>IF('Validation 2'!S44=1,"Y","N")</f>
        <v>Y</v>
      </c>
      <c r="T52" s="103" t="str">
        <f>IF('Validation 2'!T44=1,"Y","N")</f>
        <v>Y</v>
      </c>
      <c r="U52" s="103" t="str">
        <f>IF('Validation 2'!U44=1,"Y","N")</f>
        <v>Y</v>
      </c>
      <c r="V52" s="103" t="str">
        <f>IF('Validation 2'!V44=1,"Y","N")</f>
        <v>Y</v>
      </c>
      <c r="W52" s="129">
        <f>'Validation 2'!W44</f>
        <v>19</v>
      </c>
    </row>
    <row r="53" spans="3:23" x14ac:dyDescent="0.25">
      <c r="C53" s="75" t="s">
        <v>612</v>
      </c>
      <c r="D53" s="75" t="str">
        <f>IF('Validation 2'!D45=1,"Y","N")</f>
        <v>Y</v>
      </c>
      <c r="E53" s="75" t="str">
        <f>IF('Validation 2'!E45=1,"Y","N")</f>
        <v>Y</v>
      </c>
      <c r="F53" s="75" t="str">
        <f>IF('Validation 2'!F45=1,"Y","N")</f>
        <v>Y</v>
      </c>
      <c r="G53" s="75" t="str">
        <f>IF('Validation 2'!G45=1,"Y","N")</f>
        <v>Y</v>
      </c>
      <c r="H53" s="75" t="str">
        <f>IF('Validation 2'!H45=1,"Y","N")</f>
        <v>Y</v>
      </c>
      <c r="I53" s="75" t="str">
        <f>IF('Validation 2'!I45=1,"Y","N")</f>
        <v>Y</v>
      </c>
      <c r="J53" s="75" t="str">
        <f>IF('Validation 2'!J45=1,"Y","N")</f>
        <v>Y</v>
      </c>
      <c r="K53" s="75" t="str">
        <f>IF('Validation 2'!K45=1,"Y","N")</f>
        <v>Y</v>
      </c>
      <c r="L53" s="75" t="str">
        <f>IF('Validation 2'!L45=1,"Y","N")</f>
        <v>Y</v>
      </c>
      <c r="M53" s="75" t="str">
        <f>IF('Validation 2'!M45=1,"Y","N")</f>
        <v>Y</v>
      </c>
      <c r="N53" s="75" t="str">
        <f>IF('Validation 2'!N45=1,"Y","N")</f>
        <v>Y</v>
      </c>
      <c r="O53" s="75" t="str">
        <f>IF('Validation 2'!O45=1,"Y","N")</f>
        <v>Y</v>
      </c>
      <c r="P53" s="75" t="str">
        <f>IF('Validation 2'!P45=1,"Y","N")</f>
        <v>Y</v>
      </c>
      <c r="Q53" s="75" t="str">
        <f>IF('Validation 2'!Q45=1,"Y","N")</f>
        <v>Y</v>
      </c>
      <c r="R53" s="75" t="str">
        <f>IF('Validation 2'!R45=1,"Y","N")</f>
        <v>Y</v>
      </c>
      <c r="S53" s="75" t="str">
        <f>IF('Validation 2'!S45=1,"Y","N")</f>
        <v>Y</v>
      </c>
      <c r="T53" s="75" t="str">
        <f>IF('Validation 2'!T45=1,"Y","N")</f>
        <v>Y</v>
      </c>
      <c r="U53" s="75" t="str">
        <f>IF('Validation 2'!U45=1,"Y","N")</f>
        <v>Y</v>
      </c>
      <c r="V53" s="75" t="str">
        <f>IF('Validation 2'!V45=1,"Y","N")</f>
        <v>Y</v>
      </c>
      <c r="W53" s="129">
        <f>'Validation 2'!W45</f>
        <v>19</v>
      </c>
    </row>
    <row r="54" spans="3:23" x14ac:dyDescent="0.25">
      <c r="C54" s="75" t="s">
        <v>569</v>
      </c>
      <c r="D54" s="75" t="str">
        <f>IF('Validation 2'!D46=1,"Y","N")</f>
        <v>Y</v>
      </c>
      <c r="E54" s="75" t="str">
        <f>IF('Validation 2'!E46=1,"Y","N")</f>
        <v>Y</v>
      </c>
      <c r="F54" s="75" t="str">
        <f>IF('Validation 2'!F46=1,"Y","N")</f>
        <v>Y</v>
      </c>
      <c r="G54" s="75" t="str">
        <f>IF('Validation 2'!G46=1,"Y","N")</f>
        <v>Y</v>
      </c>
      <c r="H54" s="75" t="str">
        <f>IF('Validation 2'!H46=1,"Y","N")</f>
        <v>Y</v>
      </c>
      <c r="I54" s="75" t="str">
        <f>IF('Validation 2'!I46=1,"Y","N")</f>
        <v>Y</v>
      </c>
      <c r="J54" s="75" t="str">
        <f>IF('Validation 2'!J46=1,"Y","N")</f>
        <v>Y</v>
      </c>
      <c r="K54" s="75" t="str">
        <f>IF('Validation 2'!K46=1,"Y","N")</f>
        <v>Y</v>
      </c>
      <c r="L54" s="75" t="str">
        <f>IF('Validation 2'!L46=1,"Y","N")</f>
        <v>Y</v>
      </c>
      <c r="M54" s="75" t="str">
        <f>IF('Validation 2'!M46=1,"Y","N")</f>
        <v>Y</v>
      </c>
      <c r="N54" s="75" t="str">
        <f>IF('Validation 2'!N46=1,"Y","N")</f>
        <v>Y</v>
      </c>
      <c r="O54" s="75" t="str">
        <f>IF('Validation 2'!O46=1,"Y","N")</f>
        <v>Y</v>
      </c>
      <c r="P54" s="75" t="str">
        <f>IF('Validation 2'!P46=1,"Y","N")</f>
        <v>Y</v>
      </c>
      <c r="Q54" s="75" t="str">
        <f>IF('Validation 2'!Q46=1,"Y","N")</f>
        <v>Y</v>
      </c>
      <c r="R54" s="75" t="str">
        <f>IF('Validation 2'!R46=1,"Y","N")</f>
        <v>Y</v>
      </c>
      <c r="S54" s="75" t="str">
        <f>IF('Validation 2'!S46=1,"Y","N")</f>
        <v>Y</v>
      </c>
      <c r="T54" s="75" t="str">
        <f>IF('Validation 2'!T46=1,"Y","N")</f>
        <v>Y</v>
      </c>
      <c r="U54" s="75" t="str">
        <f>IF('Validation 2'!U46=1,"Y","N")</f>
        <v>Y</v>
      </c>
      <c r="V54" s="75" t="str">
        <f>IF('Validation 2'!V46=1,"Y","N")</f>
        <v>Y</v>
      </c>
      <c r="W54" s="131">
        <f>'Validation 2'!W46</f>
        <v>19</v>
      </c>
    </row>
    <row r="55" spans="3:23" x14ac:dyDescent="0.25">
      <c r="C55" s="75" t="s">
        <v>570</v>
      </c>
      <c r="D55" s="75" t="str">
        <f>IF('Validation 2'!D47=1,"Y","N")</f>
        <v>Y</v>
      </c>
      <c r="E55" s="75" t="str">
        <f>IF('Validation 2'!E47=1,"Y","N")</f>
        <v>Y</v>
      </c>
      <c r="F55" s="75" t="str">
        <f>IF('Validation 2'!F47=1,"Y","N")</f>
        <v>Y</v>
      </c>
      <c r="G55" s="75" t="str">
        <f>IF('Validation 2'!G47=1,"Y","N")</f>
        <v>Y</v>
      </c>
      <c r="H55" s="75" t="str">
        <f>IF('Validation 2'!H47=1,"Y","N")</f>
        <v>Y</v>
      </c>
      <c r="I55" s="75" t="str">
        <f>IF('Validation 2'!I47=1,"Y","N")</f>
        <v>Y</v>
      </c>
      <c r="J55" s="75" t="str">
        <f>IF('Validation 2'!J47=1,"Y","N")</f>
        <v>Y</v>
      </c>
      <c r="K55" s="75" t="str">
        <f>IF('Validation 2'!K47=1,"Y","N")</f>
        <v>Y</v>
      </c>
      <c r="L55" s="75" t="str">
        <f>IF('Validation 2'!L47=1,"Y","N")</f>
        <v>Y</v>
      </c>
      <c r="M55" s="75" t="str">
        <f>IF('Validation 2'!M47=1,"Y","N")</f>
        <v>Y</v>
      </c>
      <c r="N55" s="75" t="str">
        <f>IF('Validation 2'!N47=1,"Y","N")</f>
        <v>Y</v>
      </c>
      <c r="O55" s="75" t="str">
        <f>IF('Validation 2'!O47=1,"Y","N")</f>
        <v>Y</v>
      </c>
      <c r="P55" s="75" t="str">
        <f>IF('Validation 2'!P47=1,"Y","N")</f>
        <v>Y</v>
      </c>
      <c r="Q55" s="75" t="str">
        <f>IF('Validation 2'!Q47=1,"Y","N")</f>
        <v>Y</v>
      </c>
      <c r="R55" s="75" t="str">
        <f>IF('Validation 2'!R47=1,"Y","N")</f>
        <v>Y</v>
      </c>
      <c r="S55" s="75" t="str">
        <f>IF('Validation 2'!S47=1,"Y","N")</f>
        <v>Y</v>
      </c>
      <c r="T55" s="75" t="str">
        <f>IF('Validation 2'!T47=1,"Y","N")</f>
        <v>Y</v>
      </c>
      <c r="U55" s="75" t="str">
        <f>IF('Validation 2'!U47=1,"Y","N")</f>
        <v>Y</v>
      </c>
      <c r="V55" s="75" t="str">
        <f>IF('Validation 2'!V47=1,"Y","N")</f>
        <v>Y</v>
      </c>
      <c r="W55" s="129">
        <f>'Validation 2'!W47</f>
        <v>19</v>
      </c>
    </row>
    <row r="56" spans="3:23" x14ac:dyDescent="0.25">
      <c r="C56" s="75" t="s">
        <v>571</v>
      </c>
      <c r="D56" s="75" t="str">
        <f>IF('Validation 2'!D48=1,"Y","N")</f>
        <v>Y</v>
      </c>
      <c r="E56" s="75" t="str">
        <f>IF('Validation 2'!E48=1,"Y","N")</f>
        <v>Y</v>
      </c>
      <c r="F56" s="75" t="str">
        <f>IF('Validation 2'!F48=1,"Y","N")</f>
        <v>Y</v>
      </c>
      <c r="G56" s="75" t="str">
        <f>IF('Validation 2'!G48=1,"Y","N")</f>
        <v>Y</v>
      </c>
      <c r="H56" s="75" t="str">
        <f>IF('Validation 2'!H48=1,"Y","N")</f>
        <v>Y</v>
      </c>
      <c r="I56" s="75" t="str">
        <f>IF('Validation 2'!I48=1,"Y","N")</f>
        <v>Y</v>
      </c>
      <c r="J56" s="75" t="str">
        <f>IF('Validation 2'!J48=1,"Y","N")</f>
        <v>Y</v>
      </c>
      <c r="K56" s="75" t="str">
        <f>IF('Validation 2'!K48=1,"Y","N")</f>
        <v>Y</v>
      </c>
      <c r="L56" s="75" t="str">
        <f>IF('Validation 2'!L48=1,"Y","N")</f>
        <v>Y</v>
      </c>
      <c r="M56" s="75" t="str">
        <f>IF('Validation 2'!M48=1,"Y","N")</f>
        <v>Y</v>
      </c>
      <c r="N56" s="75" t="str">
        <f>IF('Validation 2'!N48=1,"Y","N")</f>
        <v>Y</v>
      </c>
      <c r="O56" s="75" t="str">
        <f>IF('Validation 2'!O48=1,"Y","N")</f>
        <v>Y</v>
      </c>
      <c r="P56" s="75" t="str">
        <f>IF('Validation 2'!P48=1,"Y","N")</f>
        <v>Y</v>
      </c>
      <c r="Q56" s="75" t="str">
        <f>IF('Validation 2'!Q48=1,"Y","N")</f>
        <v>Y</v>
      </c>
      <c r="R56" s="75" t="str">
        <f>IF('Validation 2'!R48=1,"Y","N")</f>
        <v>Y</v>
      </c>
      <c r="S56" s="75" t="str">
        <f>IF('Validation 2'!S48=1,"Y","N")</f>
        <v>Y</v>
      </c>
      <c r="T56" s="75" t="str">
        <f>IF('Validation 2'!T48=1,"Y","N")</f>
        <v>Y</v>
      </c>
      <c r="U56" s="75" t="str">
        <f>IF('Validation 2'!U48=1,"Y","N")</f>
        <v>Y</v>
      </c>
      <c r="V56" s="75" t="str">
        <f>IF('Validation 2'!V48=1,"Y","N")</f>
        <v>Y</v>
      </c>
      <c r="W56" s="129">
        <f>'Validation 2'!W48</f>
        <v>19</v>
      </c>
    </row>
    <row r="57" spans="3:23" x14ac:dyDescent="0.25">
      <c r="C57" s="75" t="s">
        <v>572</v>
      </c>
      <c r="D57" s="75" t="str">
        <f>IF('Validation 2'!D49=1,"Y","N")</f>
        <v>Y</v>
      </c>
      <c r="E57" s="75" t="str">
        <f>IF('Validation 2'!E49=1,"Y","N")</f>
        <v>Y</v>
      </c>
      <c r="F57" s="75" t="str">
        <f>IF('Validation 2'!F49=1,"Y","N")</f>
        <v>Y</v>
      </c>
      <c r="G57" s="75" t="str">
        <f>IF('Validation 2'!G49=1,"Y","N")</f>
        <v>Y</v>
      </c>
      <c r="H57" s="75" t="str">
        <f>IF('Validation 2'!H49=1,"Y","N")</f>
        <v>Y</v>
      </c>
      <c r="I57" s="75" t="str">
        <f>IF('Validation 2'!I49=1,"Y","N")</f>
        <v>Y</v>
      </c>
      <c r="J57" s="75" t="str">
        <f>IF('Validation 2'!J49=1,"Y","N")</f>
        <v>Y</v>
      </c>
      <c r="K57" s="75" t="str">
        <f>IF('Validation 2'!K49=1,"Y","N")</f>
        <v>Y</v>
      </c>
      <c r="L57" s="75" t="str">
        <f>IF('Validation 2'!L49=1,"Y","N")</f>
        <v>Y</v>
      </c>
      <c r="M57" s="75" t="str">
        <f>IF('Validation 2'!M49=1,"Y","N")</f>
        <v>Y</v>
      </c>
      <c r="N57" s="75" t="str">
        <f>IF('Validation 2'!N49=1,"Y","N")</f>
        <v>Y</v>
      </c>
      <c r="O57" s="75" t="str">
        <f>IF('Validation 2'!O49=1,"Y","N")</f>
        <v>Y</v>
      </c>
      <c r="P57" s="75" t="str">
        <f>IF('Validation 2'!P49=1,"Y","N")</f>
        <v>Y</v>
      </c>
      <c r="Q57" s="75" t="str">
        <f>IF('Validation 2'!Q49=1,"Y","N")</f>
        <v>Y</v>
      </c>
      <c r="R57" s="75" t="str">
        <f>IF('Validation 2'!R49=1,"Y","N")</f>
        <v>Y</v>
      </c>
      <c r="S57" s="75" t="str">
        <f>IF('Validation 2'!S49=1,"Y","N")</f>
        <v>Y</v>
      </c>
      <c r="T57" s="75" t="str">
        <f>IF('Validation 2'!T49=1,"Y","N")</f>
        <v>Y</v>
      </c>
      <c r="U57" s="75" t="str">
        <f>IF('Validation 2'!U49=1,"Y","N")</f>
        <v>Y</v>
      </c>
      <c r="V57" s="75" t="str">
        <f>IF('Validation 2'!V49=1,"Y","N")</f>
        <v>Y</v>
      </c>
      <c r="W57" s="129">
        <f>'Validation 2'!W49</f>
        <v>19</v>
      </c>
    </row>
    <row r="58" spans="3:23" x14ac:dyDescent="0.25">
      <c r="C58" s="75" t="s">
        <v>573</v>
      </c>
      <c r="D58" s="75" t="e">
        <f>IF('Validation 2'!D50=1,"Y","N")</f>
        <v>#REF!</v>
      </c>
      <c r="E58" s="75" t="e">
        <f>IF('Validation 2'!E50=1,"Y","N")</f>
        <v>#REF!</v>
      </c>
      <c r="F58" s="75" t="str">
        <f>IF('Validation 2'!F50=1,"Y","N")</f>
        <v>Y</v>
      </c>
      <c r="G58" s="75" t="str">
        <f>IF('Validation 2'!G50=1,"Y","N")</f>
        <v>Y</v>
      </c>
      <c r="H58" s="75" t="str">
        <f>IF('Validation 2'!H50=1,"Y","N")</f>
        <v>Y</v>
      </c>
      <c r="I58" s="75" t="str">
        <f>IF('Validation 2'!I50=1,"Y","N")</f>
        <v>Y</v>
      </c>
      <c r="J58" s="75" t="str">
        <f>IF('Validation 2'!J50=1,"Y","N")</f>
        <v>Y</v>
      </c>
      <c r="K58" s="75" t="str">
        <f>IF('Validation 2'!K50=1,"Y","N")</f>
        <v>Y</v>
      </c>
      <c r="L58" s="75" t="str">
        <f>IF('Validation 2'!L50=1,"Y","N")</f>
        <v>Y</v>
      </c>
      <c r="M58" s="75" t="str">
        <f>IF('Validation 2'!M50=1,"Y","N")</f>
        <v>Y</v>
      </c>
      <c r="N58" s="75" t="str">
        <f>IF('Validation 2'!N50=1,"Y","N")</f>
        <v>Y</v>
      </c>
      <c r="O58" s="75" t="str">
        <f>IF('Validation 2'!O50=1,"Y","N")</f>
        <v>Y</v>
      </c>
      <c r="P58" s="75" t="str">
        <f>IF('Validation 2'!P50=1,"Y","N")</f>
        <v>Y</v>
      </c>
      <c r="Q58" s="75" t="str">
        <f>IF('Validation 2'!Q50=1,"Y","N")</f>
        <v>Y</v>
      </c>
      <c r="R58" s="75" t="str">
        <f>IF('Validation 2'!R50=1,"Y","N")</f>
        <v>Y</v>
      </c>
      <c r="S58" s="75" t="str">
        <f>IF('Validation 2'!S50=1,"Y","N")</f>
        <v>Y</v>
      </c>
      <c r="T58" s="75" t="str">
        <f>IF('Validation 2'!T50=1,"Y","N")</f>
        <v>Y</v>
      </c>
      <c r="U58" s="75" t="str">
        <f>IF('Validation 2'!U50=1,"Y","N")</f>
        <v>Y</v>
      </c>
      <c r="V58" s="75" t="str">
        <f>IF('Validation 2'!V50=1,"Y","N")</f>
        <v>Y</v>
      </c>
      <c r="W58" s="129" t="e">
        <f>'Validation 2'!W50</f>
        <v>#REF!</v>
      </c>
    </row>
    <row r="59" spans="3:23" x14ac:dyDescent="0.25">
      <c r="C59" s="75" t="s">
        <v>574</v>
      </c>
      <c r="D59" s="75" t="str">
        <f>IF('Validation 2'!D51=1,"Y","N")</f>
        <v>Y</v>
      </c>
      <c r="E59" s="75" t="str">
        <f>IF('Validation 2'!E51=1,"Y","N")</f>
        <v>Y</v>
      </c>
      <c r="F59" s="75" t="e">
        <f>IF('Validation 2'!F51=1,"Y","N")</f>
        <v>#REF!</v>
      </c>
      <c r="G59" s="75" t="e">
        <f>IF('Validation 2'!G51=1,"Y","N")</f>
        <v>#REF!</v>
      </c>
      <c r="H59" s="75" t="str">
        <f>IF('Validation 2'!H51=1,"Y","N")</f>
        <v>Y</v>
      </c>
      <c r="I59" s="75" t="str">
        <f>IF('Validation 2'!I51=1,"Y","N")</f>
        <v>Y</v>
      </c>
      <c r="J59" s="75" t="str">
        <f>IF('Validation 2'!J51=1,"Y","N")</f>
        <v>Y</v>
      </c>
      <c r="K59" s="75" t="str">
        <f>IF('Validation 2'!K51=1,"Y","N")</f>
        <v>Y</v>
      </c>
      <c r="L59" s="75" t="str">
        <f>IF('Validation 2'!L51=1,"Y","N")</f>
        <v>Y</v>
      </c>
      <c r="M59" s="75" t="str">
        <f>IF('Validation 2'!M51=1,"Y","N")</f>
        <v>Y</v>
      </c>
      <c r="N59" s="75" t="str">
        <f>IF('Validation 2'!N51=1,"Y","N")</f>
        <v>Y</v>
      </c>
      <c r="O59" s="75" t="str">
        <f>IF('Validation 2'!O51=1,"Y","N")</f>
        <v>Y</v>
      </c>
      <c r="P59" s="75" t="str">
        <f>IF('Validation 2'!P51=1,"Y","N")</f>
        <v>Y</v>
      </c>
      <c r="Q59" s="75" t="str">
        <f>IF('Validation 2'!Q51=1,"Y","N")</f>
        <v>Y</v>
      </c>
      <c r="R59" s="75" t="str">
        <f>IF('Validation 2'!R51=1,"Y","N")</f>
        <v>Y</v>
      </c>
      <c r="S59" s="75" t="str">
        <f>IF('Validation 2'!S51=1,"Y","N")</f>
        <v>Y</v>
      </c>
      <c r="T59" s="75" t="str">
        <f>IF('Validation 2'!T51=1,"Y","N")</f>
        <v>Y</v>
      </c>
      <c r="U59" s="75" t="str">
        <f>IF('Validation 2'!U51=1,"Y","N")</f>
        <v>Y</v>
      </c>
      <c r="V59" s="75" t="str">
        <f>IF('Validation 2'!V51=1,"Y","N")</f>
        <v>Y</v>
      </c>
      <c r="W59" s="129" t="e">
        <f>'Validation 2'!W51</f>
        <v>#REF!</v>
      </c>
    </row>
    <row r="60" spans="3:23" x14ac:dyDescent="0.25">
      <c r="C60" s="75" t="s">
        <v>575</v>
      </c>
      <c r="D60" s="75" t="str">
        <f>IF('Validation 2'!D52=1,"Y","N")</f>
        <v>Y</v>
      </c>
      <c r="E60" s="75" t="str">
        <f>IF('Validation 2'!E52=1,"Y","N")</f>
        <v>N</v>
      </c>
      <c r="F60" s="75" t="str">
        <f>IF('Validation 2'!F52=1,"Y","N")</f>
        <v>Y</v>
      </c>
      <c r="G60" s="75" t="str">
        <f>IF('Validation 2'!G52=1,"Y","N")</f>
        <v>Y</v>
      </c>
      <c r="H60" s="75" t="str">
        <f>IF('Validation 2'!H52=1,"Y","N")</f>
        <v>Y</v>
      </c>
      <c r="I60" s="75" t="str">
        <f>IF('Validation 2'!I52=1,"Y","N")</f>
        <v>Y</v>
      </c>
      <c r="J60" s="75" t="str">
        <f>IF('Validation 2'!J52=1,"Y","N")</f>
        <v>Y</v>
      </c>
      <c r="K60" s="75" t="str">
        <f>IF('Validation 2'!K52=1,"Y","N")</f>
        <v>Y</v>
      </c>
      <c r="L60" s="75" t="str">
        <f>IF('Validation 2'!L52=1,"Y","N")</f>
        <v>Y</v>
      </c>
      <c r="M60" s="75" t="str">
        <f>IF('Validation 2'!M52=1,"Y","N")</f>
        <v>Y</v>
      </c>
      <c r="N60" s="75" t="str">
        <f>IF('Validation 2'!N52=1,"Y","N")</f>
        <v>Y</v>
      </c>
      <c r="O60" s="75" t="str">
        <f>IF('Validation 2'!O52=1,"Y","N")</f>
        <v>Y</v>
      </c>
      <c r="P60" s="75" t="str">
        <f>IF('Validation 2'!P52=1,"Y","N")</f>
        <v>Y</v>
      </c>
      <c r="Q60" s="75" t="str">
        <f>IF('Validation 2'!Q52=1,"Y","N")</f>
        <v>Y</v>
      </c>
      <c r="R60" s="75" t="str">
        <f>IF('Validation 2'!R52=1,"Y","N")</f>
        <v>Y</v>
      </c>
      <c r="S60" s="75" t="str">
        <f>IF('Validation 2'!S52=1,"Y","N")</f>
        <v>Y</v>
      </c>
      <c r="T60" s="75" t="str">
        <f>IF('Validation 2'!T52=1,"Y","N")</f>
        <v>Y</v>
      </c>
      <c r="U60" s="75" t="str">
        <f>IF('Validation 2'!U52=1,"Y","N")</f>
        <v>Y</v>
      </c>
      <c r="V60" s="75" t="str">
        <f>IF('Validation 2'!V52=1,"Y","N")</f>
        <v>Y</v>
      </c>
      <c r="W60" s="129">
        <f>'Validation 2'!W52</f>
        <v>18</v>
      </c>
    </row>
    <row r="61" spans="3:23" x14ac:dyDescent="0.25">
      <c r="C61" s="75" t="s">
        <v>576</v>
      </c>
      <c r="D61" s="75" t="str">
        <f>IF('Validation 2'!D53=1,"Y","N")</f>
        <v>Y</v>
      </c>
      <c r="E61" s="75" t="str">
        <f>IF('Validation 2'!E53=1,"Y","N")</f>
        <v>Y</v>
      </c>
      <c r="F61" s="75" t="str">
        <f>IF('Validation 2'!F53=1,"Y","N")</f>
        <v>Y</v>
      </c>
      <c r="G61" s="75" t="str">
        <f>IF('Validation 2'!G53=1,"Y","N")</f>
        <v>Y</v>
      </c>
      <c r="H61" s="75" t="str">
        <f>IF('Validation 2'!H53=1,"Y","N")</f>
        <v>Y</v>
      </c>
      <c r="I61" s="75" t="str">
        <f>IF('Validation 2'!I53=1,"Y","N")</f>
        <v>Y</v>
      </c>
      <c r="J61" s="75" t="str">
        <f>IF('Validation 2'!J53=1,"Y","N")</f>
        <v>Y</v>
      </c>
      <c r="K61" s="75" t="str">
        <f>IF('Validation 2'!K53=1,"Y","N")</f>
        <v>Y</v>
      </c>
      <c r="L61" s="75" t="str">
        <f>IF('Validation 2'!L53=1,"Y","N")</f>
        <v>Y</v>
      </c>
      <c r="M61" s="75" t="str">
        <f>IF('Validation 2'!M53=1,"Y","N")</f>
        <v>Y</v>
      </c>
      <c r="N61" s="75" t="str">
        <f>IF('Validation 2'!N53=1,"Y","N")</f>
        <v>Y</v>
      </c>
      <c r="O61" s="75" t="str">
        <f>IF('Validation 2'!O53=1,"Y","N")</f>
        <v>Y</v>
      </c>
      <c r="P61" s="75" t="str">
        <f>IF('Validation 2'!P53=1,"Y","N")</f>
        <v>Y</v>
      </c>
      <c r="Q61" s="75" t="str">
        <f>IF('Validation 2'!Q53=1,"Y","N")</f>
        <v>Y</v>
      </c>
      <c r="R61" s="75" t="str">
        <f>IF('Validation 2'!R53=1,"Y","N")</f>
        <v>Y</v>
      </c>
      <c r="S61" s="75" t="str">
        <f>IF('Validation 2'!S53=1,"Y","N")</f>
        <v>Y</v>
      </c>
      <c r="T61" s="75" t="str">
        <f>IF('Validation 2'!T53=1,"Y","N")</f>
        <v>Y</v>
      </c>
      <c r="U61" s="75" t="str">
        <f>IF('Validation 2'!U53=1,"Y","N")</f>
        <v>Y</v>
      </c>
      <c r="V61" s="75" t="str">
        <f>IF('Validation 2'!V53=1,"Y","N")</f>
        <v>Y</v>
      </c>
      <c r="W61" s="129">
        <f>'Validation 2'!W53</f>
        <v>19</v>
      </c>
    </row>
    <row r="62" spans="3:23" x14ac:dyDescent="0.25">
      <c r="C62" s="75" t="s">
        <v>577</v>
      </c>
      <c r="D62" s="75" t="str">
        <f>IF('Validation 2'!D54=1,"Y","N")</f>
        <v>Y</v>
      </c>
      <c r="E62" s="75" t="str">
        <f>IF('Validation 2'!E54=1,"Y","N")</f>
        <v>Y</v>
      </c>
      <c r="F62" s="75" t="str">
        <f>IF('Validation 2'!F54=1,"Y","N")</f>
        <v>Y</v>
      </c>
      <c r="G62" s="75" t="str">
        <f>IF('Validation 2'!G54=1,"Y","N")</f>
        <v>Y</v>
      </c>
      <c r="H62" s="75" t="str">
        <f>IF('Validation 2'!H54=1,"Y","N")</f>
        <v>Y</v>
      </c>
      <c r="I62" s="75" t="str">
        <f>IF('Validation 2'!I54=1,"Y","N")</f>
        <v>Y</v>
      </c>
      <c r="J62" s="75" t="str">
        <f>IF('Validation 2'!J54=1,"Y","N")</f>
        <v>Y</v>
      </c>
      <c r="K62" s="75" t="str">
        <f>IF('Validation 2'!K54=1,"Y","N")</f>
        <v>Y</v>
      </c>
      <c r="L62" s="75" t="str">
        <f>IF('Validation 2'!L54=1,"Y","N")</f>
        <v>Y</v>
      </c>
      <c r="M62" s="75" t="str">
        <f>IF('Validation 2'!M54=1,"Y","N")</f>
        <v>Y</v>
      </c>
      <c r="N62" s="75" t="str">
        <f>IF('Validation 2'!N54=1,"Y","N")</f>
        <v>Y</v>
      </c>
      <c r="O62" s="75" t="str">
        <f>IF('Validation 2'!O54=1,"Y","N")</f>
        <v>Y</v>
      </c>
      <c r="P62" s="75" t="str">
        <f>IF('Validation 2'!P54=1,"Y","N")</f>
        <v>Y</v>
      </c>
      <c r="Q62" s="75" t="str">
        <f>IF('Validation 2'!Q54=1,"Y","N")</f>
        <v>Y</v>
      </c>
      <c r="R62" s="75" t="str">
        <f>IF('Validation 2'!R54=1,"Y","N")</f>
        <v>Y</v>
      </c>
      <c r="S62" s="75" t="str">
        <f>IF('Validation 2'!S54=1,"Y","N")</f>
        <v>Y</v>
      </c>
      <c r="T62" s="75" t="str">
        <f>IF('Validation 2'!T54=1,"Y","N")</f>
        <v>Y</v>
      </c>
      <c r="U62" s="75" t="str">
        <f>IF('Validation 2'!U54=1,"Y","N")</f>
        <v>Y</v>
      </c>
      <c r="V62" s="75" t="str">
        <f>IF('Validation 2'!V54=1,"Y","N")</f>
        <v>Y</v>
      </c>
      <c r="W62" s="129">
        <f>'Validation 2'!W54</f>
        <v>19</v>
      </c>
    </row>
    <row r="63" spans="3:23" x14ac:dyDescent="0.25">
      <c r="C63" s="75" t="s">
        <v>578</v>
      </c>
      <c r="D63" s="75" t="str">
        <f>IF('Validation 2'!D55=1,"Y","N")</f>
        <v>N</v>
      </c>
      <c r="E63" s="75" t="str">
        <f>IF('Validation 2'!E55=1,"Y","N")</f>
        <v>N</v>
      </c>
      <c r="F63" s="75" t="str">
        <f>IF('Validation 2'!F55=1,"Y","N")</f>
        <v>N</v>
      </c>
      <c r="G63" s="75" t="str">
        <f>IF('Validation 2'!G55=1,"Y","N")</f>
        <v>N</v>
      </c>
      <c r="H63" s="75" t="str">
        <f>IF('Validation 2'!H55=1,"Y","N")</f>
        <v>N</v>
      </c>
      <c r="I63" s="75" t="str">
        <f>IF('Validation 2'!I55=1,"Y","N")</f>
        <v>N</v>
      </c>
      <c r="J63" s="75" t="str">
        <f>IF('Validation 2'!J55=1,"Y","N")</f>
        <v>N</v>
      </c>
      <c r="K63" s="75" t="str">
        <f>IF('Validation 2'!K55=1,"Y","N")</f>
        <v>N</v>
      </c>
      <c r="L63" s="75" t="str">
        <f>IF('Validation 2'!L55=1,"Y","N")</f>
        <v>N</v>
      </c>
      <c r="M63" s="75" t="str">
        <f>IF('Validation 2'!M55=1,"Y","N")</f>
        <v>N</v>
      </c>
      <c r="N63" s="75" t="str">
        <f>IF('Validation 2'!N55=1,"Y","N")</f>
        <v>N</v>
      </c>
      <c r="O63" s="75" t="str">
        <f>IF('Validation 2'!O55=1,"Y","N")</f>
        <v>N</v>
      </c>
      <c r="P63" s="75" t="str">
        <f>IF('Validation 2'!P55=1,"Y","N")</f>
        <v>N</v>
      </c>
      <c r="Q63" s="75" t="str">
        <f>IF('Validation 2'!Q55=1,"Y","N")</f>
        <v>N</v>
      </c>
      <c r="R63" s="75" t="str">
        <f>IF('Validation 2'!R55=1,"Y","N")</f>
        <v>N</v>
      </c>
      <c r="S63" s="75" t="str">
        <f>IF('Validation 2'!S55=1,"Y","N")</f>
        <v>N</v>
      </c>
      <c r="T63" s="75" t="str">
        <f>IF('Validation 2'!T55=1,"Y","N")</f>
        <v>N</v>
      </c>
      <c r="U63" s="75" t="str">
        <f>IF('Validation 2'!U55=1,"Y","N")</f>
        <v>N</v>
      </c>
      <c r="V63" s="75" t="str">
        <f>IF('Validation 2'!V55=1,"Y","N")</f>
        <v>N</v>
      </c>
      <c r="W63" s="129">
        <f>'Validation 2'!W55</f>
        <v>0</v>
      </c>
    </row>
    <row r="64" spans="3:23" x14ac:dyDescent="0.25">
      <c r="C64" s="75" t="s">
        <v>579</v>
      </c>
      <c r="D64" s="75" t="str">
        <f>IF('Validation 2'!D56=1,"Y","N")</f>
        <v>N</v>
      </c>
      <c r="E64" s="75" t="str">
        <f>IF('Validation 2'!E56=1,"Y","N")</f>
        <v>N</v>
      </c>
      <c r="F64" s="75" t="str">
        <f>IF('Validation 2'!F56=1,"Y","N")</f>
        <v>N</v>
      </c>
      <c r="G64" s="75" t="str">
        <f>IF('Validation 2'!G56=1,"Y","N")</f>
        <v>N</v>
      </c>
      <c r="H64" s="75" t="str">
        <f>IF('Validation 2'!H56=1,"Y","N")</f>
        <v>N</v>
      </c>
      <c r="I64" s="75" t="str">
        <f>IF('Validation 2'!I56=1,"Y","N")</f>
        <v>N</v>
      </c>
      <c r="J64" s="75" t="str">
        <f>IF('Validation 2'!J56=1,"Y","N")</f>
        <v>N</v>
      </c>
      <c r="K64" s="75" t="str">
        <f>IF('Validation 2'!K56=1,"Y","N")</f>
        <v>N</v>
      </c>
      <c r="L64" s="75" t="str">
        <f>IF('Validation 2'!L56=1,"Y","N")</f>
        <v>N</v>
      </c>
      <c r="M64" s="75" t="str">
        <f>IF('Validation 2'!M56=1,"Y","N")</f>
        <v>N</v>
      </c>
      <c r="N64" s="75" t="str">
        <f>IF('Validation 2'!N56=1,"Y","N")</f>
        <v>N</v>
      </c>
      <c r="O64" s="75" t="str">
        <f>IF('Validation 2'!O56=1,"Y","N")</f>
        <v>N</v>
      </c>
      <c r="P64" s="75" t="str">
        <f>IF('Validation 2'!P56=1,"Y","N")</f>
        <v>N</v>
      </c>
      <c r="Q64" s="75" t="str">
        <f>IF('Validation 2'!Q56=1,"Y","N")</f>
        <v>N</v>
      </c>
      <c r="R64" s="75" t="str">
        <f>IF('Validation 2'!R56=1,"Y","N")</f>
        <v>N</v>
      </c>
      <c r="S64" s="75" t="str">
        <f>IF('Validation 2'!S56=1,"Y","N")</f>
        <v>N</v>
      </c>
      <c r="T64" s="75" t="str">
        <f>IF('Validation 2'!T56=1,"Y","N")</f>
        <v>N</v>
      </c>
      <c r="U64" s="75" t="str">
        <f>IF('Validation 2'!U56=1,"Y","N")</f>
        <v>N</v>
      </c>
      <c r="V64" s="75" t="str">
        <f>IF('Validation 2'!V56=1,"Y","N")</f>
        <v>N</v>
      </c>
      <c r="W64" s="129">
        <f>'Validation 2'!W56</f>
        <v>0</v>
      </c>
    </row>
    <row r="65" spans="3:23" x14ac:dyDescent="0.25">
      <c r="C65" s="75" t="s">
        <v>580</v>
      </c>
      <c r="D65" s="75" t="str">
        <f>IF('Validation 2'!D57=1,"Y","N")</f>
        <v>N</v>
      </c>
      <c r="E65" s="75" t="str">
        <f>IF('Validation 2'!E57=1,"Y","N")</f>
        <v>N</v>
      </c>
      <c r="F65" s="75" t="str">
        <f>IF('Validation 2'!F57=1,"Y","N")</f>
        <v>N</v>
      </c>
      <c r="G65" s="75" t="str">
        <f>IF('Validation 2'!G57=1,"Y","N")</f>
        <v>N</v>
      </c>
      <c r="H65" s="75" t="str">
        <f>IF('Validation 2'!H57=1,"Y","N")</f>
        <v>N</v>
      </c>
      <c r="I65" s="75" t="str">
        <f>IF('Validation 2'!I57=1,"Y","N")</f>
        <v>N</v>
      </c>
      <c r="J65" s="75" t="str">
        <f>IF('Validation 2'!J57=1,"Y","N")</f>
        <v>N</v>
      </c>
      <c r="K65" s="75" t="str">
        <f>IF('Validation 2'!K57=1,"Y","N")</f>
        <v>N</v>
      </c>
      <c r="L65" s="75" t="str">
        <f>IF('Validation 2'!L57=1,"Y","N")</f>
        <v>N</v>
      </c>
      <c r="M65" s="75" t="str">
        <f>IF('Validation 2'!M57=1,"Y","N")</f>
        <v>N</v>
      </c>
      <c r="N65" s="75" t="str">
        <f>IF('Validation 2'!N57=1,"Y","N")</f>
        <v>N</v>
      </c>
      <c r="O65" s="75" t="str">
        <f>IF('Validation 2'!O57=1,"Y","N")</f>
        <v>N</v>
      </c>
      <c r="P65" s="75" t="str">
        <f>IF('Validation 2'!P57=1,"Y","N")</f>
        <v>N</v>
      </c>
      <c r="Q65" s="75" t="str">
        <f>IF('Validation 2'!Q57=1,"Y","N")</f>
        <v>N</v>
      </c>
      <c r="R65" s="75" t="str">
        <f>IF('Validation 2'!R57=1,"Y","N")</f>
        <v>N</v>
      </c>
      <c r="S65" s="75" t="str">
        <f>IF('Validation 2'!S57=1,"Y","N")</f>
        <v>N</v>
      </c>
      <c r="T65" s="75" t="str">
        <f>IF('Validation 2'!T57=1,"Y","N")</f>
        <v>N</v>
      </c>
      <c r="U65" s="75" t="str">
        <f>IF('Validation 2'!U57=1,"Y","N")</f>
        <v>N</v>
      </c>
      <c r="V65" s="75" t="str">
        <f>IF('Validation 2'!V57=1,"Y","N")</f>
        <v>N</v>
      </c>
      <c r="W65" s="129">
        <f>'Validation 2'!W57</f>
        <v>0</v>
      </c>
    </row>
    <row r="66" spans="3:23" x14ac:dyDescent="0.25">
      <c r="C66" s="75" t="s">
        <v>581</v>
      </c>
      <c r="D66" s="75" t="str">
        <f>IF('Validation 2'!D58=1,"Y","N")</f>
        <v>N</v>
      </c>
      <c r="E66" s="75" t="str">
        <f>IF('Validation 2'!E58=1,"Y","N")</f>
        <v>N</v>
      </c>
      <c r="F66" s="75" t="str">
        <f>IF('Validation 2'!F58=1,"Y","N")</f>
        <v>N</v>
      </c>
      <c r="G66" s="75" t="str">
        <f>IF('Validation 2'!G58=1,"Y","N")</f>
        <v>N</v>
      </c>
      <c r="H66" s="75" t="str">
        <f>IF('Validation 2'!H58=1,"Y","N")</f>
        <v>N</v>
      </c>
      <c r="I66" s="75" t="str">
        <f>IF('Validation 2'!I58=1,"Y","N")</f>
        <v>N</v>
      </c>
      <c r="J66" s="75" t="str">
        <f>IF('Validation 2'!J58=1,"Y","N")</f>
        <v>N</v>
      </c>
      <c r="K66" s="75" t="str">
        <f>IF('Validation 2'!K58=1,"Y","N")</f>
        <v>N</v>
      </c>
      <c r="L66" s="75" t="str">
        <f>IF('Validation 2'!L58=1,"Y","N")</f>
        <v>N</v>
      </c>
      <c r="M66" s="75" t="str">
        <f>IF('Validation 2'!M58=1,"Y","N")</f>
        <v>N</v>
      </c>
      <c r="N66" s="75" t="str">
        <f>IF('Validation 2'!N58=1,"Y","N")</f>
        <v>N</v>
      </c>
      <c r="O66" s="75" t="str">
        <f>IF('Validation 2'!O58=1,"Y","N")</f>
        <v>N</v>
      </c>
      <c r="P66" s="75" t="str">
        <f>IF('Validation 2'!P58=1,"Y","N")</f>
        <v>N</v>
      </c>
      <c r="Q66" s="75" t="str">
        <f>IF('Validation 2'!Q58=1,"Y","N")</f>
        <v>N</v>
      </c>
      <c r="R66" s="75" t="str">
        <f>IF('Validation 2'!R58=1,"Y","N")</f>
        <v>N</v>
      </c>
      <c r="S66" s="75" t="str">
        <f>IF('Validation 2'!S58=1,"Y","N")</f>
        <v>N</v>
      </c>
      <c r="T66" s="75" t="str">
        <f>IF('Validation 2'!T58=1,"Y","N")</f>
        <v>N</v>
      </c>
      <c r="U66" s="75" t="str">
        <f>IF('Validation 2'!U58=1,"Y","N")</f>
        <v>N</v>
      </c>
      <c r="V66" s="75" t="str">
        <f>IF('Validation 2'!V58=1,"Y","N")</f>
        <v>N</v>
      </c>
      <c r="W66" s="129">
        <f>'Validation 2'!W58</f>
        <v>0</v>
      </c>
    </row>
    <row r="67" spans="3:23" x14ac:dyDescent="0.25">
      <c r="C67" s="75" t="s">
        <v>582</v>
      </c>
      <c r="D67" s="75" t="str">
        <f>IF('Validation 2'!D59=1,"Y","N")</f>
        <v>N</v>
      </c>
      <c r="E67" s="75" t="str">
        <f>IF('Validation 2'!E59=1,"Y","N")</f>
        <v>N</v>
      </c>
      <c r="F67" s="75" t="str">
        <f>IF('Validation 2'!F59=1,"Y","N")</f>
        <v>N</v>
      </c>
      <c r="G67" s="75" t="str">
        <f>IF('Validation 2'!G59=1,"Y","N")</f>
        <v>N</v>
      </c>
      <c r="H67" s="75" t="str">
        <f>IF('Validation 2'!H59=1,"Y","N")</f>
        <v>N</v>
      </c>
      <c r="I67" s="75" t="str">
        <f>IF('Validation 2'!I59=1,"Y","N")</f>
        <v>N</v>
      </c>
      <c r="J67" s="75" t="str">
        <f>IF('Validation 2'!J59=1,"Y","N")</f>
        <v>N</v>
      </c>
      <c r="K67" s="75" t="str">
        <f>IF('Validation 2'!K59=1,"Y","N")</f>
        <v>N</v>
      </c>
      <c r="L67" s="75" t="str">
        <f>IF('Validation 2'!L59=1,"Y","N")</f>
        <v>N</v>
      </c>
      <c r="M67" s="75" t="str">
        <f>IF('Validation 2'!M59=1,"Y","N")</f>
        <v>N</v>
      </c>
      <c r="N67" s="75" t="str">
        <f>IF('Validation 2'!N59=1,"Y","N")</f>
        <v>N</v>
      </c>
      <c r="O67" s="75" t="str">
        <f>IF('Validation 2'!O59=1,"Y","N")</f>
        <v>N</v>
      </c>
      <c r="P67" s="75" t="str">
        <f>IF('Validation 2'!P59=1,"Y","N")</f>
        <v>N</v>
      </c>
      <c r="Q67" s="75" t="str">
        <f>IF('Validation 2'!Q59=1,"Y","N")</f>
        <v>N</v>
      </c>
      <c r="R67" s="75" t="str">
        <f>IF('Validation 2'!R59=1,"Y","N")</f>
        <v>N</v>
      </c>
      <c r="S67" s="75" t="str">
        <f>IF('Validation 2'!S59=1,"Y","N")</f>
        <v>N</v>
      </c>
      <c r="T67" s="75" t="str">
        <f>IF('Validation 2'!T59=1,"Y","N")</f>
        <v>N</v>
      </c>
      <c r="U67" s="75" t="str">
        <f>IF('Validation 2'!U59=1,"Y","N")</f>
        <v>N</v>
      </c>
      <c r="V67" s="75" t="str">
        <f>IF('Validation 2'!V59=1,"Y","N")</f>
        <v>N</v>
      </c>
      <c r="W67" s="129">
        <f>'Validation 2'!W59</f>
        <v>0</v>
      </c>
    </row>
    <row r="68" spans="3:23" x14ac:dyDescent="0.25">
      <c r="C68" s="75" t="s">
        <v>583</v>
      </c>
      <c r="D68" s="75" t="str">
        <f>IF('Validation 2'!D60=1,"Y","N")</f>
        <v>N</v>
      </c>
      <c r="E68" s="75" t="str">
        <f>IF('Validation 2'!E60=1,"Y","N")</f>
        <v>N</v>
      </c>
      <c r="F68" s="75" t="str">
        <f>IF('Validation 2'!F60=1,"Y","N")</f>
        <v>N</v>
      </c>
      <c r="G68" s="75" t="str">
        <f>IF('Validation 2'!G60=1,"Y","N")</f>
        <v>N</v>
      </c>
      <c r="H68" s="75" t="str">
        <f>IF('Validation 2'!H60=1,"Y","N")</f>
        <v>N</v>
      </c>
      <c r="I68" s="75" t="str">
        <f>IF('Validation 2'!I60=1,"Y","N")</f>
        <v>N</v>
      </c>
      <c r="J68" s="75" t="str">
        <f>IF('Validation 2'!J60=1,"Y","N")</f>
        <v>N</v>
      </c>
      <c r="K68" s="75" t="str">
        <f>IF('Validation 2'!K60=1,"Y","N")</f>
        <v>N</v>
      </c>
      <c r="L68" s="75" t="str">
        <f>IF('Validation 2'!L60=1,"Y","N")</f>
        <v>N</v>
      </c>
      <c r="M68" s="75" t="str">
        <f>IF('Validation 2'!M60=1,"Y","N")</f>
        <v>N</v>
      </c>
      <c r="N68" s="75" t="str">
        <f>IF('Validation 2'!N60=1,"Y","N")</f>
        <v>N</v>
      </c>
      <c r="O68" s="75" t="str">
        <f>IF('Validation 2'!O60=1,"Y","N")</f>
        <v>N</v>
      </c>
      <c r="P68" s="75" t="str">
        <f>IF('Validation 2'!P60=1,"Y","N")</f>
        <v>N</v>
      </c>
      <c r="Q68" s="75" t="str">
        <f>IF('Validation 2'!Q60=1,"Y","N")</f>
        <v>N</v>
      </c>
      <c r="R68" s="75" t="str">
        <f>IF('Validation 2'!R60=1,"Y","N")</f>
        <v>N</v>
      </c>
      <c r="S68" s="75" t="str">
        <f>IF('Validation 2'!S60=1,"Y","N")</f>
        <v>N</v>
      </c>
      <c r="T68" s="75" t="str">
        <f>IF('Validation 2'!T60=1,"Y","N")</f>
        <v>N</v>
      </c>
      <c r="U68" s="75" t="str">
        <f>IF('Validation 2'!U60=1,"Y","N")</f>
        <v>N</v>
      </c>
      <c r="V68" s="75" t="str">
        <f>IF('Validation 2'!V60=1,"Y","N")</f>
        <v>N</v>
      </c>
      <c r="W68" s="129">
        <f>'Validation 2'!W60</f>
        <v>0</v>
      </c>
    </row>
    <row r="69" spans="3:23" x14ac:dyDescent="0.25">
      <c r="C69" s="75" t="s">
        <v>584</v>
      </c>
      <c r="D69" s="75" t="str">
        <f>IF('Validation 2'!D61=1,"Y","N")</f>
        <v>N</v>
      </c>
      <c r="E69" s="75" t="str">
        <f>IF('Validation 2'!E61=1,"Y","N")</f>
        <v>N</v>
      </c>
      <c r="F69" s="75" t="str">
        <f>IF('Validation 2'!F61=1,"Y","N")</f>
        <v>N</v>
      </c>
      <c r="G69" s="75" t="str">
        <f>IF('Validation 2'!G61=1,"Y","N")</f>
        <v>N</v>
      </c>
      <c r="H69" s="75" t="str">
        <f>IF('Validation 2'!H61=1,"Y","N")</f>
        <v>N</v>
      </c>
      <c r="I69" s="75" t="str">
        <f>IF('Validation 2'!I61=1,"Y","N")</f>
        <v>N</v>
      </c>
      <c r="J69" s="75" t="str">
        <f>IF('Validation 2'!J61=1,"Y","N")</f>
        <v>N</v>
      </c>
      <c r="K69" s="75" t="str">
        <f>IF('Validation 2'!K61=1,"Y","N")</f>
        <v>N</v>
      </c>
      <c r="L69" s="75" t="str">
        <f>IF('Validation 2'!L61=1,"Y","N")</f>
        <v>N</v>
      </c>
      <c r="M69" s="75" t="str">
        <f>IF('Validation 2'!M61=1,"Y","N")</f>
        <v>N</v>
      </c>
      <c r="N69" s="75" t="str">
        <f>IF('Validation 2'!N61=1,"Y","N")</f>
        <v>N</v>
      </c>
      <c r="O69" s="75" t="str">
        <f>IF('Validation 2'!O61=1,"Y","N")</f>
        <v>N</v>
      </c>
      <c r="P69" s="75" t="str">
        <f>IF('Validation 2'!P61=1,"Y","N")</f>
        <v>N</v>
      </c>
      <c r="Q69" s="75" t="str">
        <f>IF('Validation 2'!Q61=1,"Y","N")</f>
        <v>N</v>
      </c>
      <c r="R69" s="75" t="str">
        <f>IF('Validation 2'!R61=1,"Y","N")</f>
        <v>N</v>
      </c>
      <c r="S69" s="75" t="str">
        <f>IF('Validation 2'!S61=1,"Y","N")</f>
        <v>N</v>
      </c>
      <c r="T69" s="75" t="str">
        <f>IF('Validation 2'!T61=1,"Y","N")</f>
        <v>N</v>
      </c>
      <c r="U69" s="75" t="str">
        <f>IF('Validation 2'!U61=1,"Y","N")</f>
        <v>N</v>
      </c>
      <c r="V69" s="75" t="str">
        <f>IF('Validation 2'!V61=1,"Y","N")</f>
        <v>N</v>
      </c>
      <c r="W69" s="129">
        <f>'Validation 2'!W61</f>
        <v>0</v>
      </c>
    </row>
    <row r="70" spans="3:23" x14ac:dyDescent="0.25">
      <c r="C70" s="75" t="s">
        <v>585</v>
      </c>
      <c r="D70" s="75" t="str">
        <f>IF('Validation 2'!D62=1,"Y","N")</f>
        <v>N</v>
      </c>
      <c r="E70" s="75" t="str">
        <f>IF('Validation 2'!E62=1,"Y","N")</f>
        <v>N</v>
      </c>
      <c r="F70" s="75" t="str">
        <f>IF('Validation 2'!F62=1,"Y","N")</f>
        <v>N</v>
      </c>
      <c r="G70" s="75" t="str">
        <f>IF('Validation 2'!G62=1,"Y","N")</f>
        <v>N</v>
      </c>
      <c r="H70" s="75" t="str">
        <f>IF('Validation 2'!H62=1,"Y","N")</f>
        <v>N</v>
      </c>
      <c r="I70" s="75" t="str">
        <f>IF('Validation 2'!I62=1,"Y","N")</f>
        <v>N</v>
      </c>
      <c r="J70" s="75" t="str">
        <f>IF('Validation 2'!J62=1,"Y","N")</f>
        <v>N</v>
      </c>
      <c r="K70" s="75" t="str">
        <f>IF('Validation 2'!K62=1,"Y","N")</f>
        <v>N</v>
      </c>
      <c r="L70" s="75" t="str">
        <f>IF('Validation 2'!L62=1,"Y","N")</f>
        <v>N</v>
      </c>
      <c r="M70" s="75" t="str">
        <f>IF('Validation 2'!M62=1,"Y","N")</f>
        <v>N</v>
      </c>
      <c r="N70" s="75" t="str">
        <f>IF('Validation 2'!N62=1,"Y","N")</f>
        <v>N</v>
      </c>
      <c r="O70" s="75" t="str">
        <f>IF('Validation 2'!O62=1,"Y","N")</f>
        <v>N</v>
      </c>
      <c r="P70" s="75" t="str">
        <f>IF('Validation 2'!P62=1,"Y","N")</f>
        <v>N</v>
      </c>
      <c r="Q70" s="75" t="str">
        <f>IF('Validation 2'!Q62=1,"Y","N")</f>
        <v>N</v>
      </c>
      <c r="R70" s="75" t="str">
        <f>IF('Validation 2'!R62=1,"Y","N")</f>
        <v>N</v>
      </c>
      <c r="S70" s="75" t="str">
        <f>IF('Validation 2'!S62=1,"Y","N")</f>
        <v>N</v>
      </c>
      <c r="T70" s="75" t="str">
        <f>IF('Validation 2'!T62=1,"Y","N")</f>
        <v>N</v>
      </c>
      <c r="U70" s="75" t="str">
        <f>IF('Validation 2'!U62=1,"Y","N")</f>
        <v>N</v>
      </c>
      <c r="V70" s="75" t="str">
        <f>IF('Validation 2'!V62=1,"Y","N")</f>
        <v>N</v>
      </c>
      <c r="W70" s="129">
        <f>'Validation 2'!W62</f>
        <v>0</v>
      </c>
    </row>
    <row r="71" spans="3:23" ht="15.75" thickBot="1" x14ac:dyDescent="0.3">
      <c r="C71" s="76" t="s">
        <v>586</v>
      </c>
      <c r="D71" s="76" t="str">
        <f>IF('Validation 2'!D63=1,"Y","N")</f>
        <v>N</v>
      </c>
      <c r="E71" s="76" t="str">
        <f>IF('Validation 2'!E63=1,"Y","N")</f>
        <v>N</v>
      </c>
      <c r="F71" s="76" t="str">
        <f>IF('Validation 2'!F63=1,"Y","N")</f>
        <v>N</v>
      </c>
      <c r="G71" s="76" t="str">
        <f>IF('Validation 2'!G63=1,"Y","N")</f>
        <v>N</v>
      </c>
      <c r="H71" s="76" t="str">
        <f>IF('Validation 2'!H63=1,"Y","N")</f>
        <v>N</v>
      </c>
      <c r="I71" s="75" t="str">
        <f>IF('Validation 2'!I63=1,"Y","N")</f>
        <v>N</v>
      </c>
      <c r="J71" s="76" t="str">
        <f>IF('Validation 2'!J63=1,"Y","N")</f>
        <v>N</v>
      </c>
      <c r="K71" s="76" t="str">
        <f>IF('Validation 2'!K63=1,"Y","N")</f>
        <v>N</v>
      </c>
      <c r="L71" s="76" t="str">
        <f>IF('Validation 2'!L63=1,"Y","N")</f>
        <v>N</v>
      </c>
      <c r="M71" s="76" t="str">
        <f>IF('Validation 2'!M63=1,"Y","N")</f>
        <v>N</v>
      </c>
      <c r="N71" s="76" t="str">
        <f>IF('Validation 2'!N63=1,"Y","N")</f>
        <v>N</v>
      </c>
      <c r="O71" s="76" t="str">
        <f>IF('Validation 2'!O63=1,"Y","N")</f>
        <v>N</v>
      </c>
      <c r="P71" s="76" t="str">
        <f>IF('Validation 2'!P63=1,"Y","N")</f>
        <v>N</v>
      </c>
      <c r="Q71" s="76" t="str">
        <f>IF('Validation 2'!Q63=1,"Y","N")</f>
        <v>N</v>
      </c>
      <c r="R71" s="76" t="str">
        <f>IF('Validation 2'!R63=1,"Y","N")</f>
        <v>N</v>
      </c>
      <c r="S71" s="76" t="str">
        <f>IF('Validation 2'!S63=1,"Y","N")</f>
        <v>N</v>
      </c>
      <c r="T71" s="76" t="str">
        <f>IF('Validation 2'!T63=1,"Y","N")</f>
        <v>N</v>
      </c>
      <c r="U71" s="76" t="str">
        <f>IF('Validation 2'!U63=1,"Y","N")</f>
        <v>N</v>
      </c>
      <c r="V71" s="76" t="str">
        <f>IF('Validation 2'!V63=1,"Y","N")</f>
        <v>N</v>
      </c>
      <c r="W71" s="129">
        <f>'Validation 2'!W63</f>
        <v>0</v>
      </c>
    </row>
    <row r="72" spans="3:23" x14ac:dyDescent="0.25">
      <c r="W72" s="129"/>
    </row>
    <row r="73" spans="3:23" x14ac:dyDescent="0.25">
      <c r="C73" s="72" t="s">
        <v>619</v>
      </c>
      <c r="D73" t="s">
        <v>617</v>
      </c>
      <c r="W73" s="129"/>
    </row>
    <row r="74" spans="3:23" x14ac:dyDescent="0.25">
      <c r="C74" s="78" t="s">
        <v>620</v>
      </c>
      <c r="D74" t="s">
        <v>618</v>
      </c>
      <c r="W74" s="129"/>
    </row>
    <row r="75" spans="3:23" x14ac:dyDescent="0.25">
      <c r="W75" s="129"/>
    </row>
  </sheetData>
  <sheetProtection password="DCA1" sheet="1" objects="1" scenarios="1"/>
  <mergeCells count="9">
    <mergeCell ref="B2:F2"/>
    <mergeCell ref="I50:L50"/>
    <mergeCell ref="Q50:T50"/>
    <mergeCell ref="U50:V50"/>
    <mergeCell ref="H6:K6"/>
    <mergeCell ref="L6:O6"/>
    <mergeCell ref="T6:U6"/>
    <mergeCell ref="P6:S6"/>
    <mergeCell ref="E6:G6"/>
  </mergeCells>
  <conditionalFormatting sqref="D52:V71">
    <cfRule type="expression" dxfId="9" priority="2">
      <formula>$W52=0</formula>
    </cfRule>
    <cfRule type="cellIs" dxfId="8" priority="3" operator="equal">
      <formula>"Y"</formula>
    </cfRule>
    <cfRule type="cellIs" dxfId="7" priority="10" operator="equal">
      <formula>"N"</formula>
    </cfRule>
  </conditionalFormatting>
  <conditionalFormatting sqref="D24:D44">
    <cfRule type="cellIs" dxfId="6" priority="8" operator="equal">
      <formula>"N"</formula>
    </cfRule>
    <cfRule type="cellIs" dxfId="5" priority="9" operator="equal">
      <formula>"Y"</formula>
    </cfRule>
  </conditionalFormatting>
  <conditionalFormatting sqref="C8:U8">
    <cfRule type="cellIs" dxfId="4" priority="6" operator="equal">
      <formula>"N"</formula>
    </cfRule>
    <cfRule type="cellIs" dxfId="3" priority="7" operator="equal">
      <formula>"Y"</formula>
    </cfRule>
  </conditionalFormatting>
  <conditionalFormatting sqref="C16:E17 E18:E19">
    <cfRule type="cellIs" dxfId="2" priority="4" operator="equal">
      <formula>"N"</formula>
    </cfRule>
    <cfRule type="cellIs" dxfId="1" priority="5" operator="equal">
      <formula>"Y"</formula>
    </cfRule>
  </conditionalFormatting>
  <conditionalFormatting sqref="D24:D43">
    <cfRule type="expression" dxfId="0" priority="1">
      <formula>$W$24=0</formula>
    </cfRule>
  </conditionalFormatting>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A26"/>
  <sheetViews>
    <sheetView workbookViewId="0">
      <selection activeCell="A25" sqref="A25:A26"/>
    </sheetView>
  </sheetViews>
  <sheetFormatPr defaultRowHeight="15" x14ac:dyDescent="0.25"/>
  <sheetData>
    <row r="4" spans="1:1" x14ac:dyDescent="0.25">
      <c r="A4" t="s">
        <v>18</v>
      </c>
    </row>
    <row r="5" spans="1:1" x14ac:dyDescent="0.25">
      <c r="A5" t="s">
        <v>19</v>
      </c>
    </row>
    <row r="6" spans="1:1" x14ac:dyDescent="0.25">
      <c r="A6" t="s">
        <v>20</v>
      </c>
    </row>
    <row r="7" spans="1:1" x14ac:dyDescent="0.25">
      <c r="A7" t="s">
        <v>22</v>
      </c>
    </row>
    <row r="8" spans="1:1" x14ac:dyDescent="0.25">
      <c r="A8" t="s">
        <v>21</v>
      </c>
    </row>
    <row r="9" spans="1:1" x14ac:dyDescent="0.25">
      <c r="A9" t="s">
        <v>24</v>
      </c>
    </row>
    <row r="10" spans="1:1" x14ac:dyDescent="0.25">
      <c r="A10" t="s">
        <v>30</v>
      </c>
    </row>
    <row r="11" spans="1:1" x14ac:dyDescent="0.25">
      <c r="A11" t="s">
        <v>43</v>
      </c>
    </row>
    <row r="12" spans="1:1" x14ac:dyDescent="0.25">
      <c r="A12" t="s">
        <v>44</v>
      </c>
    </row>
    <row r="13" spans="1:1" x14ac:dyDescent="0.25">
      <c r="A13" t="s">
        <v>45</v>
      </c>
    </row>
    <row r="14" spans="1:1" x14ac:dyDescent="0.25">
      <c r="A14" t="s">
        <v>47</v>
      </c>
    </row>
    <row r="19" spans="1:1" ht="15.75" thickBot="1" x14ac:dyDescent="0.3">
      <c r="A19" t="s">
        <v>502</v>
      </c>
    </row>
    <row r="20" spans="1:1" ht="105" x14ac:dyDescent="0.25">
      <c r="A20" s="21" t="s">
        <v>27</v>
      </c>
    </row>
    <row r="22" spans="1:1" ht="90.75" thickBot="1" x14ac:dyDescent="0.3">
      <c r="A22" s="24" t="s">
        <v>42</v>
      </c>
    </row>
    <row r="23" spans="1:1" ht="75" x14ac:dyDescent="0.25">
      <c r="A23" s="21" t="s">
        <v>29</v>
      </c>
    </row>
    <row r="25" spans="1:1" ht="15.75" thickBot="1" x14ac:dyDescent="0.3">
      <c r="A25" t="s">
        <v>503</v>
      </c>
    </row>
    <row r="26" spans="1:1" ht="120" x14ac:dyDescent="0.25">
      <c r="A26" s="21" t="s">
        <v>28</v>
      </c>
    </row>
  </sheetData>
  <sheetProtection password="DCA1"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4"/>
  <sheetViews>
    <sheetView showGridLines="0" zoomScale="70" zoomScaleNormal="70" workbookViewId="0">
      <selection activeCell="L28" sqref="L28"/>
    </sheetView>
  </sheetViews>
  <sheetFormatPr defaultRowHeight="15" x14ac:dyDescent="0.25"/>
  <cols>
    <col min="1" max="1" width="4.7109375" customWidth="1"/>
  </cols>
  <sheetData>
    <row r="2" spans="2:22" x14ac:dyDescent="0.25">
      <c r="B2" s="3" t="s">
        <v>615</v>
      </c>
    </row>
    <row r="3" spans="2:22" ht="15.75" thickBot="1" x14ac:dyDescent="0.3"/>
    <row r="4" spans="2:22" ht="50.25" customHeight="1" thickBot="1" x14ac:dyDescent="0.3">
      <c r="C4" s="67"/>
      <c r="D4" s="67"/>
      <c r="E4" s="160" t="s">
        <v>553</v>
      </c>
      <c r="F4" s="161"/>
      <c r="G4" s="161"/>
      <c r="H4" s="160" t="s">
        <v>549</v>
      </c>
      <c r="I4" s="161"/>
      <c r="J4" s="161"/>
      <c r="K4" s="162"/>
      <c r="L4" s="160" t="s">
        <v>550</v>
      </c>
      <c r="M4" s="161"/>
      <c r="N4" s="161"/>
      <c r="O4" s="162"/>
      <c r="P4" s="160" t="s">
        <v>626</v>
      </c>
      <c r="Q4" s="161"/>
      <c r="R4" s="161"/>
      <c r="S4" s="162"/>
      <c r="T4" s="160" t="s">
        <v>595</v>
      </c>
      <c r="U4" s="162"/>
    </row>
    <row r="5" spans="2:22" ht="30" x14ac:dyDescent="0.25">
      <c r="C5" s="74" t="s">
        <v>589</v>
      </c>
      <c r="D5" s="74" t="s">
        <v>588</v>
      </c>
      <c r="E5" s="74" t="s">
        <v>590</v>
      </c>
      <c r="F5" s="74" t="s">
        <v>591</v>
      </c>
      <c r="G5" s="74" t="s">
        <v>592</v>
      </c>
      <c r="H5" s="74" t="s">
        <v>593</v>
      </c>
      <c r="I5" s="74" t="s">
        <v>594</v>
      </c>
      <c r="J5" s="74" t="s">
        <v>591</v>
      </c>
      <c r="K5" s="74" t="s">
        <v>592</v>
      </c>
      <c r="L5" s="74" t="s">
        <v>593</v>
      </c>
      <c r="M5" s="74" t="s">
        <v>594</v>
      </c>
      <c r="N5" s="74" t="s">
        <v>591</v>
      </c>
      <c r="O5" s="74" t="s">
        <v>592</v>
      </c>
      <c r="P5" s="74" t="s">
        <v>593</v>
      </c>
      <c r="Q5" s="74" t="s">
        <v>594</v>
      </c>
      <c r="R5" s="74" t="s">
        <v>591</v>
      </c>
      <c r="S5" s="74" t="s">
        <v>592</v>
      </c>
      <c r="T5" s="74" t="s">
        <v>596</v>
      </c>
      <c r="U5" s="74" t="s">
        <v>597</v>
      </c>
      <c r="V5" s="80" t="s">
        <v>621</v>
      </c>
    </row>
    <row r="6" spans="2:22" ht="15.75" thickBot="1" x14ac:dyDescent="0.3">
      <c r="C6" s="76">
        <f>IF(Backsheet!B4="Please select date",0,IF(Backsheet!B4&gt;=1,1,0))</f>
        <v>1</v>
      </c>
      <c r="D6" s="76">
        <f>IF(Backsheet!C4="Please select CCG",0,IF(Backsheet!C4&gt;=1,1,0))</f>
        <v>1</v>
      </c>
      <c r="E6" s="76">
        <f>IF(Backsheet!D4&gt;=1,1,0)</f>
        <v>1</v>
      </c>
      <c r="F6" s="76">
        <f>IF(Backsheet!E4&gt;=1,1,0)</f>
        <v>1</v>
      </c>
      <c r="G6" s="76">
        <f>IF(Backsheet!F4&gt;=1,1,0)</f>
        <v>1</v>
      </c>
      <c r="H6" s="76">
        <f>IF(Backsheet!G4&gt;=1,1,0)</f>
        <v>1</v>
      </c>
      <c r="I6" s="76">
        <f>IF(Backsheet!H4&gt;=1,1,0)</f>
        <v>1</v>
      </c>
      <c r="J6" s="76">
        <f>IF(Backsheet!I4&gt;=1,1,0)</f>
        <v>1</v>
      </c>
      <c r="K6" s="76">
        <f>IF(Backsheet!J4&gt;=1,1,0)</f>
        <v>1</v>
      </c>
      <c r="L6" s="76">
        <f>IF(Backsheet!K4&gt;=1,1,0)</f>
        <v>1</v>
      </c>
      <c r="M6" s="76">
        <f>IF(Backsheet!L4&gt;=1,1,0)</f>
        <v>1</v>
      </c>
      <c r="N6" s="76">
        <f>IF(Backsheet!M4&gt;=1,1,0)</f>
        <v>1</v>
      </c>
      <c r="O6" s="76">
        <f>IF(Backsheet!N4&gt;=1,1,0)</f>
        <v>1</v>
      </c>
      <c r="P6" s="76">
        <f>IF(Backsheet!O4&gt;=1,1,0)</f>
        <v>1</v>
      </c>
      <c r="Q6" s="76">
        <f>IF(Backsheet!P4&gt;=1,1,0)</f>
        <v>1</v>
      </c>
      <c r="R6" s="76">
        <f>IF(Backsheet!Q4&gt;=1,1,0)</f>
        <v>1</v>
      </c>
      <c r="S6" s="76">
        <f>IF(Backsheet!R4&gt;=1,1,0)</f>
        <v>1</v>
      </c>
      <c r="T6" s="76">
        <f>IF(Backsheet!S4&gt;=1,1,0)</f>
        <v>1</v>
      </c>
      <c r="U6" s="76">
        <f>IF(Backsheet!T4&gt;=1,1,0)</f>
        <v>1</v>
      </c>
      <c r="V6" s="76">
        <f>SUM(C6:U6)</f>
        <v>19</v>
      </c>
    </row>
    <row r="11" spans="2:22" x14ac:dyDescent="0.25">
      <c r="B11" s="3" t="s">
        <v>610</v>
      </c>
    </row>
    <row r="12" spans="2:22" ht="15.75" thickBot="1" x14ac:dyDescent="0.3"/>
    <row r="13" spans="2:22" ht="15" customHeight="1" x14ac:dyDescent="0.25">
      <c r="C13" s="74" t="s">
        <v>526</v>
      </c>
      <c r="D13" s="74" t="s">
        <v>551</v>
      </c>
      <c r="E13" s="74" t="s">
        <v>537</v>
      </c>
      <c r="F13" s="74" t="s">
        <v>621</v>
      </c>
    </row>
    <row r="14" spans="2:22" ht="15.75" thickBot="1" x14ac:dyDescent="0.3">
      <c r="C14" s="76">
        <f>IF(OR(Tracker!B11="Yes", Tracker!B11="No"), 1, 0)</f>
        <v>1</v>
      </c>
      <c r="D14" s="76">
        <f>IF(AND(Tracker!B11="Yes", Tracker!B13&lt;&gt;""),1,IF(AND(Tracker!B11="No", Tracker!B13=""), 1,0))</f>
        <v>1</v>
      </c>
      <c r="E14" s="76">
        <f>IF(AND(Tracker!B11="No", Tracker!B15&lt;&gt;""),1,IF(AND(Tracker!B11="Yes", Tracker!B15=""), 1,0))</f>
        <v>0</v>
      </c>
      <c r="F14" s="76">
        <f>SUM(C14:E14)</f>
        <v>2</v>
      </c>
    </row>
    <row r="16" spans="2:22" x14ac:dyDescent="0.25">
      <c r="B16" s="3" t="s">
        <v>599</v>
      </c>
    </row>
    <row r="17" spans="3:5" ht="15.75" thickBot="1" x14ac:dyDescent="0.3"/>
    <row r="18" spans="3:5" ht="30" x14ac:dyDescent="0.25">
      <c r="C18" s="73" t="s">
        <v>599</v>
      </c>
      <c r="D18" s="74" t="s">
        <v>598</v>
      </c>
      <c r="E18" s="74" t="s">
        <v>621</v>
      </c>
    </row>
    <row r="19" spans="3:5" ht="15.75" thickBot="1" x14ac:dyDescent="0.3">
      <c r="C19" s="75" t="s">
        <v>504</v>
      </c>
      <c r="D19" s="79">
        <f>IF(LEFT(Backsheet!$V4,3)="NHS",1,0)</f>
        <v>1</v>
      </c>
      <c r="E19" s="76">
        <f>SUM(D19:D38)</f>
        <v>3</v>
      </c>
    </row>
    <row r="20" spans="3:5" x14ac:dyDescent="0.25">
      <c r="C20" s="75" t="s">
        <v>483</v>
      </c>
      <c r="D20" s="79">
        <f>IF(LEFT(Backsheet!$V5,3)="NHS",1,0)</f>
        <v>1</v>
      </c>
    </row>
    <row r="21" spans="3:5" x14ac:dyDescent="0.25">
      <c r="C21" s="75" t="s">
        <v>484</v>
      </c>
      <c r="D21" s="79">
        <f>IF(LEFT(Backsheet!$V6,3)="NHS",1,0)</f>
        <v>1</v>
      </c>
    </row>
    <row r="22" spans="3:5" x14ac:dyDescent="0.25">
      <c r="C22" s="75" t="s">
        <v>485</v>
      </c>
      <c r="D22" s="79">
        <f>IF(LEFT(Backsheet!$V7,3)="NHS",1,0)</f>
        <v>0</v>
      </c>
    </row>
    <row r="23" spans="3:5" x14ac:dyDescent="0.25">
      <c r="C23" s="75" t="s">
        <v>486</v>
      </c>
      <c r="D23" s="79">
        <f>IF(LEFT(Backsheet!$V8,3)="NHS",1,0)</f>
        <v>0</v>
      </c>
    </row>
    <row r="24" spans="3:5" x14ac:dyDescent="0.25">
      <c r="C24" s="75" t="s">
        <v>487</v>
      </c>
      <c r="D24" s="79">
        <f>IF(LEFT(Backsheet!$V9,3)="NHS",1,0)</f>
        <v>0</v>
      </c>
    </row>
    <row r="25" spans="3:5" x14ac:dyDescent="0.25">
      <c r="C25" s="75" t="s">
        <v>488</v>
      </c>
      <c r="D25" s="79">
        <f>IF(LEFT(Backsheet!$V10,3)="NHS",1,0)</f>
        <v>0</v>
      </c>
    </row>
    <row r="26" spans="3:5" x14ac:dyDescent="0.25">
      <c r="C26" s="75" t="s">
        <v>489</v>
      </c>
      <c r="D26" s="79">
        <f>IF(LEFT(Backsheet!$V11,3)="NHS",1,0)</f>
        <v>0</v>
      </c>
    </row>
    <row r="27" spans="3:5" x14ac:dyDescent="0.25">
      <c r="C27" s="75" t="s">
        <v>490</v>
      </c>
      <c r="D27" s="79">
        <f>IF(LEFT(Backsheet!$V12,3)="NHS",1,0)</f>
        <v>0</v>
      </c>
    </row>
    <row r="28" spans="3:5" x14ac:dyDescent="0.25">
      <c r="C28" s="75" t="s">
        <v>491</v>
      </c>
      <c r="D28" s="79">
        <f>IF(LEFT(Backsheet!$V13,3)="NHS",1,0)</f>
        <v>0</v>
      </c>
    </row>
    <row r="29" spans="3:5" x14ac:dyDescent="0.25">
      <c r="C29" s="75" t="s">
        <v>492</v>
      </c>
      <c r="D29" s="79">
        <f>IF(LEFT(Backsheet!$V14,3)="NHS",1,0)</f>
        <v>0</v>
      </c>
    </row>
    <row r="30" spans="3:5" x14ac:dyDescent="0.25">
      <c r="C30" s="75" t="s">
        <v>493</v>
      </c>
      <c r="D30" s="79">
        <f>IF(LEFT(Backsheet!$V15,3)="NHS",1,0)</f>
        <v>0</v>
      </c>
    </row>
    <row r="31" spans="3:5" x14ac:dyDescent="0.25">
      <c r="C31" s="75" t="s">
        <v>494</v>
      </c>
      <c r="D31" s="79">
        <f>IF(LEFT(Backsheet!$V16,3)="NHS",1,0)</f>
        <v>0</v>
      </c>
    </row>
    <row r="32" spans="3:5" x14ac:dyDescent="0.25">
      <c r="C32" s="75" t="s">
        <v>495</v>
      </c>
      <c r="D32" s="79">
        <f>IF(LEFT(Backsheet!$V17,3)="NHS",1,0)</f>
        <v>0</v>
      </c>
    </row>
    <row r="33" spans="2:25" x14ac:dyDescent="0.25">
      <c r="C33" s="75" t="s">
        <v>496</v>
      </c>
      <c r="D33" s="79">
        <f>IF(LEFT(Backsheet!$V18,3)="NHS",1,0)</f>
        <v>0</v>
      </c>
    </row>
    <row r="34" spans="2:25" x14ac:dyDescent="0.25">
      <c r="C34" s="75" t="s">
        <v>497</v>
      </c>
      <c r="D34" s="79">
        <f>IF(LEFT(Backsheet!$V19,3)="NHS",1,0)</f>
        <v>0</v>
      </c>
    </row>
    <row r="35" spans="2:25" x14ac:dyDescent="0.25">
      <c r="C35" s="75" t="s">
        <v>498</v>
      </c>
      <c r="D35" s="79">
        <f>IF(LEFT(Backsheet!$V20,3)="NHS",1,0)</f>
        <v>0</v>
      </c>
    </row>
    <row r="36" spans="2:25" x14ac:dyDescent="0.25">
      <c r="C36" s="75" t="s">
        <v>499</v>
      </c>
      <c r="D36" s="79">
        <f>IF(LEFT(Backsheet!$V21,3)="NHS",1,0)</f>
        <v>0</v>
      </c>
    </row>
    <row r="37" spans="2:25" x14ac:dyDescent="0.25">
      <c r="C37" s="75" t="s">
        <v>500</v>
      </c>
      <c r="D37" s="79">
        <f>IF(LEFT(Backsheet!$V22,3)="NHS",1,0)</f>
        <v>0</v>
      </c>
    </row>
    <row r="38" spans="2:25" ht="15.75" thickBot="1" x14ac:dyDescent="0.3">
      <c r="C38" s="76" t="s">
        <v>501</v>
      </c>
      <c r="D38" s="79">
        <f>IF(LEFT(Backsheet!$V23,3)="NHS",1,0)</f>
        <v>0</v>
      </c>
    </row>
    <row r="40" spans="2:25" x14ac:dyDescent="0.25">
      <c r="B40" s="3" t="s">
        <v>49</v>
      </c>
    </row>
    <row r="42" spans="2:25" ht="15.75" thickBot="1" x14ac:dyDescent="0.3">
      <c r="D42" s="67"/>
      <c r="E42" s="67"/>
      <c r="F42" s="67"/>
      <c r="G42" s="67"/>
      <c r="H42" s="67"/>
      <c r="I42" s="164" t="s">
        <v>514</v>
      </c>
      <c r="J42" s="164"/>
      <c r="K42" s="164"/>
      <c r="L42" s="164"/>
      <c r="M42" s="67"/>
      <c r="N42" s="67"/>
      <c r="O42" s="67"/>
      <c r="P42" s="67"/>
      <c r="Q42" s="164" t="s">
        <v>517</v>
      </c>
      <c r="R42" s="164"/>
      <c r="S42" s="164"/>
      <c r="T42" s="164"/>
      <c r="U42" s="163" t="s">
        <v>518</v>
      </c>
      <c r="V42" s="163"/>
    </row>
    <row r="43" spans="2:25" ht="15" customHeight="1" x14ac:dyDescent="0.25">
      <c r="C43" s="77" t="s">
        <v>525</v>
      </c>
      <c r="D43" s="74" t="s">
        <v>531</v>
      </c>
      <c r="E43" s="74" t="s">
        <v>541</v>
      </c>
      <c r="F43" s="74" t="s">
        <v>529</v>
      </c>
      <c r="G43" s="74" t="s">
        <v>513</v>
      </c>
      <c r="H43" s="74" t="s">
        <v>530</v>
      </c>
      <c r="I43" s="74" t="s">
        <v>467</v>
      </c>
      <c r="J43" s="74" t="s">
        <v>468</v>
      </c>
      <c r="K43" s="74" t="s">
        <v>469</v>
      </c>
      <c r="L43" s="74" t="s">
        <v>466</v>
      </c>
      <c r="M43" s="74" t="s">
        <v>515</v>
      </c>
      <c r="N43" s="74" t="s">
        <v>23</v>
      </c>
      <c r="O43" s="74" t="s">
        <v>516</v>
      </c>
      <c r="P43" s="74" t="s">
        <v>548</v>
      </c>
      <c r="Q43" s="74" t="s">
        <v>467</v>
      </c>
      <c r="R43" s="74" t="s">
        <v>468</v>
      </c>
      <c r="S43" s="74" t="s">
        <v>469</v>
      </c>
      <c r="T43" s="74" t="s">
        <v>466</v>
      </c>
      <c r="U43" s="74" t="s">
        <v>546</v>
      </c>
      <c r="V43" s="74" t="s">
        <v>547</v>
      </c>
      <c r="W43" s="74" t="s">
        <v>621</v>
      </c>
      <c r="X43" s="83" t="s">
        <v>622</v>
      </c>
      <c r="Y43" s="83" t="s">
        <v>623</v>
      </c>
    </row>
    <row r="44" spans="2:25" x14ac:dyDescent="0.25">
      <c r="C44" s="75" t="s">
        <v>611</v>
      </c>
      <c r="D44" s="75">
        <f>IF(Backsheet!$AA4&gt;0,1,0)</f>
        <v>1</v>
      </c>
      <c r="E44" s="75">
        <f>IF(Backsheet!$AB4&gt;0,1,0)</f>
        <v>1</v>
      </c>
      <c r="F44" s="75">
        <f>IF(Backsheet!$AC4&gt;0,1,0)</f>
        <v>1</v>
      </c>
      <c r="G44" s="75">
        <f>IF(Backsheet!$AD4&gt;0,1,0)</f>
        <v>1</v>
      </c>
      <c r="H44" s="75">
        <f>IF(Backsheet!$AE4&gt;0,1,0)</f>
        <v>1</v>
      </c>
      <c r="I44" s="75">
        <f>IF(Backsheet!$AF4="",0,IF(OR(Backsheet!$AF4&gt;0,Backsheet!$AF4=0),1,0))</f>
        <v>1</v>
      </c>
      <c r="J44" s="75">
        <f>IF(Backsheet!$AG4="",0,IF(OR(Backsheet!$AG4&gt;0,Backsheet!$AG4=0),1,0))</f>
        <v>1</v>
      </c>
      <c r="K44" s="75">
        <f>IF(Backsheet!$AH4="",0,IF(OR(Backsheet!$AH4&gt;0,Backsheet!$AH4=0),1,0))</f>
        <v>1</v>
      </c>
      <c r="L44" s="75">
        <f>IF(Backsheet!$AI4="",0,IF(OR(Backsheet!$AI4&gt;0,Backsheet!$AI4=0),1,0))</f>
        <v>1</v>
      </c>
      <c r="M44" s="75">
        <f>IF(Backsheet!$AJ4&gt;0,1,0)</f>
        <v>1</v>
      </c>
      <c r="N44" s="75">
        <f>IF(Backsheet!$AK4&gt;0,1,0)</f>
        <v>1</v>
      </c>
      <c r="O44" s="75">
        <f>IF(Backsheet!$AL4&gt;0,1,0)</f>
        <v>1</v>
      </c>
      <c r="P44" s="75">
        <f>IF(Backsheet!$AM4&gt;0,1,0)</f>
        <v>1</v>
      </c>
      <c r="Q44" s="75">
        <f>IF(Backsheet!$AN4="",0,IF(OR(Backsheet!$AN4&gt;0,Backsheet!$AN4=0),1,0))</f>
        <v>1</v>
      </c>
      <c r="R44" s="75">
        <f>IF(Backsheet!$AO4="",0,IF(OR(Backsheet!$AO4&gt;0,Backsheet!$AO4=0),1,0))</f>
        <v>1</v>
      </c>
      <c r="S44" s="75">
        <f>IF(Backsheet!$AP4="",0,IF(OR(Backsheet!$AP4&gt;0,Backsheet!$AP4=0),1,0))</f>
        <v>1</v>
      </c>
      <c r="T44" s="75">
        <f>IF(Backsheet!$AQ4="",0,IF(OR(Backsheet!$AQ4&gt;0,Backsheet!$AQ4=0),1,0))</f>
        <v>1</v>
      </c>
      <c r="U44" s="75">
        <f>IF(Backsheet!$AR4&gt;0,1,0)</f>
        <v>1</v>
      </c>
      <c r="V44" s="75">
        <f>IF(Backsheet!$AS4&gt;0,1,0)</f>
        <v>1</v>
      </c>
      <c r="W44" s="75">
        <f>SUM(D44:V44)</f>
        <v>19</v>
      </c>
      <c r="X44" s="75">
        <f>IF(W44=19, 1, 0)</f>
        <v>1</v>
      </c>
      <c r="Y44" s="75">
        <f>IF(W44&gt;0,19,0)</f>
        <v>19</v>
      </c>
    </row>
    <row r="45" spans="2:25" x14ac:dyDescent="0.25">
      <c r="C45" s="75" t="s">
        <v>612</v>
      </c>
      <c r="D45" s="75">
        <f>IF(Backsheet!$AA5&gt;0,1,0)</f>
        <v>1</v>
      </c>
      <c r="E45" s="75">
        <f>IF(Backsheet!$AB5&gt;0,1,0)</f>
        <v>1</v>
      </c>
      <c r="F45" s="75">
        <f>IF(Backsheet!$AC5&gt;0,1,0)</f>
        <v>1</v>
      </c>
      <c r="G45" s="75">
        <f>IF(Backsheet!$AD5&gt;0,1,0)</f>
        <v>1</v>
      </c>
      <c r="H45" s="75">
        <f>IF(Backsheet!$AE5&gt;0,1,0)</f>
        <v>1</v>
      </c>
      <c r="I45" s="75">
        <f>IF(Backsheet!$AF5="",0,IF(OR(Backsheet!$AF5&gt;0,Backsheet!$AF5=0),1,0))</f>
        <v>1</v>
      </c>
      <c r="J45" s="75">
        <f>IF(Backsheet!$AG5="",0,IF(OR(Backsheet!$AG5&gt;0,Backsheet!$AG5=0),1,0))</f>
        <v>1</v>
      </c>
      <c r="K45" s="75">
        <f>IF(Backsheet!$AH5="",0,IF(OR(Backsheet!$AH5&gt;0,Backsheet!$AH5=0),1,0))</f>
        <v>1</v>
      </c>
      <c r="L45" s="75">
        <f>IF(Backsheet!$AI5="",0,IF(OR(Backsheet!$AI5&gt;0,Backsheet!$AI5=0),1,0))</f>
        <v>1</v>
      </c>
      <c r="M45" s="75">
        <f>IF(Backsheet!$AJ5&gt;0,1,0)</f>
        <v>1</v>
      </c>
      <c r="N45" s="75">
        <f>IF(Backsheet!$AK5&gt;0,1,0)</f>
        <v>1</v>
      </c>
      <c r="O45" s="75">
        <f>IF(Backsheet!$AL5&gt;0,1,0)</f>
        <v>1</v>
      </c>
      <c r="P45" s="75">
        <f>IF(Backsheet!$AM5&gt;0,1,0)</f>
        <v>1</v>
      </c>
      <c r="Q45" s="75">
        <f>IF(Backsheet!$AN5="",0,IF(OR(Backsheet!$AN5&gt;0,Backsheet!$AN5=0),1,0))</f>
        <v>1</v>
      </c>
      <c r="R45" s="75">
        <f>IF(Backsheet!$AO5="",0,IF(OR(Backsheet!$AO5&gt;0,Backsheet!$AO5=0),1,0))</f>
        <v>1</v>
      </c>
      <c r="S45" s="75">
        <f>IF(Backsheet!$AP5="",0,IF(OR(Backsheet!$AP5&gt;0,Backsheet!$AP5=0),1,0))</f>
        <v>1</v>
      </c>
      <c r="T45" s="75">
        <f>IF(Backsheet!$AQ5="",0,IF(OR(Backsheet!$AQ5&gt;0,Backsheet!$AQ5=0),1,0))</f>
        <v>1</v>
      </c>
      <c r="U45" s="75">
        <f>IF(Backsheet!$AR5&gt;0,1,0)</f>
        <v>1</v>
      </c>
      <c r="V45" s="75">
        <f>IF(Backsheet!$AS5&gt;0,1,0)</f>
        <v>1</v>
      </c>
      <c r="W45" s="75">
        <f t="shared" ref="W45:W63" si="0">SUM(D45:V45)</f>
        <v>19</v>
      </c>
      <c r="X45" s="75">
        <f t="shared" ref="X45:X63" si="1">IF(W45=19, 1, 0)</f>
        <v>1</v>
      </c>
      <c r="Y45" s="75">
        <f t="shared" ref="Y45:Y63" si="2">IF(W45&gt;0,19,0)</f>
        <v>19</v>
      </c>
    </row>
    <row r="46" spans="2:25" x14ac:dyDescent="0.25">
      <c r="C46" s="75" t="s">
        <v>569</v>
      </c>
      <c r="D46" s="75">
        <f>IF(Backsheet!$AA6&gt;0,1,0)</f>
        <v>1</v>
      </c>
      <c r="E46" s="75">
        <f>IF(Backsheet!$AB6&gt;0,1,0)</f>
        <v>1</v>
      </c>
      <c r="F46" s="75">
        <f>IF(Backsheet!$AC6&gt;0,1,0)</f>
        <v>1</v>
      </c>
      <c r="G46" s="75">
        <f>IF(Backsheet!$AD6&gt;0,1,0)</f>
        <v>1</v>
      </c>
      <c r="H46" s="75">
        <f>IF(Backsheet!$AE6&gt;0,1,0)</f>
        <v>1</v>
      </c>
      <c r="I46" s="75">
        <f>IF(Backsheet!$AF6="",0,IF(OR(Backsheet!$AF6&gt;0,Backsheet!$AF6=0),1,0))</f>
        <v>1</v>
      </c>
      <c r="J46" s="75">
        <f>IF(Backsheet!$AG6="",0,IF(OR(Backsheet!$AG6&gt;0,Backsheet!$AG6=0),1,0))</f>
        <v>1</v>
      </c>
      <c r="K46" s="75">
        <f>IF(Backsheet!$AH6="",0,IF(OR(Backsheet!$AH6&gt;0,Backsheet!$AH6=0),1,0))</f>
        <v>1</v>
      </c>
      <c r="L46" s="75">
        <f>IF(Backsheet!$AI6="",0,IF(OR(Backsheet!$AI6&gt;0,Backsheet!$AI6=0),1,0))</f>
        <v>1</v>
      </c>
      <c r="M46" s="75">
        <f>IF(Backsheet!$AJ6&gt;0,1,0)</f>
        <v>1</v>
      </c>
      <c r="N46" s="75">
        <f>IF(Backsheet!$AK6&gt;0,1,0)</f>
        <v>1</v>
      </c>
      <c r="O46" s="75">
        <f>IF(Backsheet!$AL6&gt;0,1,0)</f>
        <v>1</v>
      </c>
      <c r="P46" s="75">
        <f>IF(Backsheet!$AM6&gt;0,1,0)</f>
        <v>1</v>
      </c>
      <c r="Q46" s="75">
        <f>IF(Backsheet!$AN6="",0,IF(OR(Backsheet!$AN6&gt;0,Backsheet!$AN6=0),1,0))</f>
        <v>1</v>
      </c>
      <c r="R46" s="75">
        <f>IF(Backsheet!$AO6="",0,IF(OR(Backsheet!$AO6&gt;0,Backsheet!$AO6=0),1,0))</f>
        <v>1</v>
      </c>
      <c r="S46" s="75">
        <f>IF(Backsheet!$AP6="",0,IF(OR(Backsheet!$AP6&gt;0,Backsheet!$AP6=0),1,0))</f>
        <v>1</v>
      </c>
      <c r="T46" s="75">
        <f>IF(Backsheet!$AQ6="",0,IF(OR(Backsheet!$AQ6&gt;0,Backsheet!$AQ6=0),1,0))</f>
        <v>1</v>
      </c>
      <c r="U46" s="75">
        <f>IF(Backsheet!$AR6&gt;0,1,0)</f>
        <v>1</v>
      </c>
      <c r="V46" s="75">
        <f>IF(Backsheet!$AS6&gt;0,1,0)</f>
        <v>1</v>
      </c>
      <c r="W46" s="75">
        <f t="shared" si="0"/>
        <v>19</v>
      </c>
      <c r="X46" s="75">
        <f t="shared" si="1"/>
        <v>1</v>
      </c>
      <c r="Y46" s="75">
        <f t="shared" si="2"/>
        <v>19</v>
      </c>
    </row>
    <row r="47" spans="2:25" x14ac:dyDescent="0.25">
      <c r="C47" s="75" t="s">
        <v>570</v>
      </c>
      <c r="D47" s="75">
        <f>IF(Backsheet!$AA7&gt;0,1,0)</f>
        <v>1</v>
      </c>
      <c r="E47" s="75">
        <f>IF(Backsheet!$AB7&gt;0,1,0)</f>
        <v>1</v>
      </c>
      <c r="F47" s="75">
        <f>IF(Backsheet!$AC7&gt;0,1,0)</f>
        <v>1</v>
      </c>
      <c r="G47" s="75">
        <f>IF(Backsheet!$AD7&gt;0,1,0)</f>
        <v>1</v>
      </c>
      <c r="H47" s="75">
        <f>IF(Backsheet!$AE7&gt;0,1,0)</f>
        <v>1</v>
      </c>
      <c r="I47" s="75">
        <f>IF(Backsheet!$AF7="",0,IF(OR(Backsheet!$AF7&gt;0,Backsheet!$AF7=0),1,0))</f>
        <v>1</v>
      </c>
      <c r="J47" s="75">
        <f>IF(Backsheet!$AG7="",0,IF(OR(Backsheet!$AG7&gt;0,Backsheet!$AG7=0),1,0))</f>
        <v>1</v>
      </c>
      <c r="K47" s="75">
        <f>IF(Backsheet!$AH7="",0,IF(OR(Backsheet!$AH7&gt;0,Backsheet!$AH7=0),1,0))</f>
        <v>1</v>
      </c>
      <c r="L47" s="75">
        <f>IF(Backsheet!$AI7="",0,IF(OR(Backsheet!$AI7&gt;0,Backsheet!$AI7=0),1,0))</f>
        <v>1</v>
      </c>
      <c r="M47" s="75">
        <f>IF(Backsheet!$AJ7&gt;0,1,0)</f>
        <v>1</v>
      </c>
      <c r="N47" s="75">
        <f>IF(Backsheet!$AK7&gt;0,1,0)</f>
        <v>1</v>
      </c>
      <c r="O47" s="75">
        <f>IF(Backsheet!$AL7&gt;0,1,0)</f>
        <v>1</v>
      </c>
      <c r="P47" s="75">
        <f>IF(Backsheet!$AM7&gt;0,1,0)</f>
        <v>1</v>
      </c>
      <c r="Q47" s="75">
        <f>IF(Backsheet!$AN7="",0,IF(OR(Backsheet!$AN7&gt;0,Backsheet!$AN7=0),1,0))</f>
        <v>1</v>
      </c>
      <c r="R47" s="75">
        <f>IF(Backsheet!$AO7="",0,IF(OR(Backsheet!$AO7&gt;0,Backsheet!$AO7=0),1,0))</f>
        <v>1</v>
      </c>
      <c r="S47" s="75">
        <f>IF(Backsheet!$AP7="",0,IF(OR(Backsheet!$AP7&gt;0,Backsheet!$AP7=0),1,0))</f>
        <v>1</v>
      </c>
      <c r="T47" s="75">
        <f>IF(Backsheet!$AQ7="",0,IF(OR(Backsheet!$AQ7&gt;0,Backsheet!$AQ7=0),1,0))</f>
        <v>1</v>
      </c>
      <c r="U47" s="75">
        <f>IF(Backsheet!$AR7&gt;0,1,0)</f>
        <v>1</v>
      </c>
      <c r="V47" s="75">
        <f>IF(Backsheet!$AS7&gt;0,1,0)</f>
        <v>1</v>
      </c>
      <c r="W47" s="75">
        <f t="shared" si="0"/>
        <v>19</v>
      </c>
      <c r="X47" s="75">
        <f t="shared" si="1"/>
        <v>1</v>
      </c>
      <c r="Y47" s="75">
        <f t="shared" si="2"/>
        <v>19</v>
      </c>
    </row>
    <row r="48" spans="2:25" x14ac:dyDescent="0.25">
      <c r="C48" s="75" t="s">
        <v>571</v>
      </c>
      <c r="D48" s="75">
        <f>IF(Backsheet!$AA8&gt;0,1,0)</f>
        <v>1</v>
      </c>
      <c r="E48" s="75">
        <f>IF(Backsheet!$AB8&gt;0,1,0)</f>
        <v>1</v>
      </c>
      <c r="F48" s="75">
        <f>IF(Backsheet!$AC8&gt;0,1,0)</f>
        <v>1</v>
      </c>
      <c r="G48" s="75">
        <f>IF(Backsheet!$AD8&gt;0,1,0)</f>
        <v>1</v>
      </c>
      <c r="H48" s="75">
        <f>IF(Backsheet!$AE8&gt;0,1,0)</f>
        <v>1</v>
      </c>
      <c r="I48" s="75">
        <f>IF(Backsheet!$AF8="",0,IF(OR(Backsheet!$AF8&gt;0,Backsheet!$AF8=0),1,0))</f>
        <v>1</v>
      </c>
      <c r="J48" s="75">
        <f>IF(Backsheet!$AG8="",0,IF(OR(Backsheet!$AG8&gt;0,Backsheet!$AG8=0),1,0))</f>
        <v>1</v>
      </c>
      <c r="K48" s="75">
        <f>IF(Backsheet!$AH8="",0,IF(OR(Backsheet!$AH8&gt;0,Backsheet!$AH8=0),1,0))</f>
        <v>1</v>
      </c>
      <c r="L48" s="75">
        <f>IF(Backsheet!$AI8="",0,IF(OR(Backsheet!$AI8&gt;0,Backsheet!$AI8=0),1,0))</f>
        <v>1</v>
      </c>
      <c r="M48" s="75">
        <f>IF(Backsheet!$AJ8&gt;0,1,0)</f>
        <v>1</v>
      </c>
      <c r="N48" s="75">
        <f>IF(Backsheet!$AK8&gt;0,1,0)</f>
        <v>1</v>
      </c>
      <c r="O48" s="75">
        <f>IF(Backsheet!$AL8&gt;0,1,0)</f>
        <v>1</v>
      </c>
      <c r="P48" s="75">
        <f>IF(Backsheet!$AM8&gt;0,1,0)</f>
        <v>1</v>
      </c>
      <c r="Q48" s="75">
        <f>IF(Backsheet!$AN8="",0,IF(OR(Backsheet!$AN8&gt;0,Backsheet!$AN8=0),1,0))</f>
        <v>1</v>
      </c>
      <c r="R48" s="75">
        <f>IF(Backsheet!$AO8="",0,IF(OR(Backsheet!$AO8&gt;0,Backsheet!$AO8=0),1,0))</f>
        <v>1</v>
      </c>
      <c r="S48" s="75">
        <f>IF(Backsheet!$AP8="",0,IF(OR(Backsheet!$AP8&gt;0,Backsheet!$AP8=0),1,0))</f>
        <v>1</v>
      </c>
      <c r="T48" s="75">
        <f>IF(Backsheet!$AQ8="",0,IF(OR(Backsheet!$AQ8&gt;0,Backsheet!$AQ8=0),1,0))</f>
        <v>1</v>
      </c>
      <c r="U48" s="75">
        <f>IF(Backsheet!$AR8&gt;0,1,0)</f>
        <v>1</v>
      </c>
      <c r="V48" s="75">
        <f>IF(Backsheet!$AS8&gt;0,1,0)</f>
        <v>1</v>
      </c>
      <c r="W48" s="75">
        <f t="shared" si="0"/>
        <v>19</v>
      </c>
      <c r="X48" s="75">
        <f t="shared" si="1"/>
        <v>1</v>
      </c>
      <c r="Y48" s="75">
        <f t="shared" si="2"/>
        <v>19</v>
      </c>
    </row>
    <row r="49" spans="3:25" x14ac:dyDescent="0.25">
      <c r="C49" s="75" t="s">
        <v>572</v>
      </c>
      <c r="D49" s="75">
        <f>IF(Backsheet!$AA9&gt;0,1,0)</f>
        <v>1</v>
      </c>
      <c r="E49" s="75">
        <f>IF(Backsheet!$AB9&gt;0,1,0)</f>
        <v>1</v>
      </c>
      <c r="F49" s="75">
        <f>IF(Backsheet!$AC9&gt;0,1,0)</f>
        <v>1</v>
      </c>
      <c r="G49" s="75">
        <f>IF(Backsheet!$AD9&gt;0,1,0)</f>
        <v>1</v>
      </c>
      <c r="H49" s="75">
        <f>IF(Backsheet!$AE9&gt;0,1,0)</f>
        <v>1</v>
      </c>
      <c r="I49" s="75">
        <f>IF(Backsheet!$AF9="",0,IF(OR(Backsheet!$AF9&gt;0,Backsheet!$AF9=0),1,0))</f>
        <v>1</v>
      </c>
      <c r="J49" s="75">
        <f>IF(Backsheet!$AG9="",0,IF(OR(Backsheet!$AG9&gt;0,Backsheet!$AG9=0),1,0))</f>
        <v>1</v>
      </c>
      <c r="K49" s="75">
        <f>IF(Backsheet!$AH9="",0,IF(OR(Backsheet!$AH9&gt;0,Backsheet!$AH9=0),1,0))</f>
        <v>1</v>
      </c>
      <c r="L49" s="75">
        <f>IF(Backsheet!$AI9="",0,IF(OR(Backsheet!$AI9&gt;0,Backsheet!$AI9=0),1,0))</f>
        <v>1</v>
      </c>
      <c r="M49" s="75">
        <f>IF(Backsheet!$AJ9&gt;0,1,0)</f>
        <v>1</v>
      </c>
      <c r="N49" s="75">
        <f>IF(Backsheet!$AK9&gt;0,1,0)</f>
        <v>1</v>
      </c>
      <c r="O49" s="75">
        <f>IF(Backsheet!$AL9&gt;0,1,0)</f>
        <v>1</v>
      </c>
      <c r="P49" s="75">
        <f>IF(Backsheet!$AM9&gt;0,1,0)</f>
        <v>1</v>
      </c>
      <c r="Q49" s="75">
        <f>IF(Backsheet!$AN9="",0,IF(OR(Backsheet!$AN9&gt;0,Backsheet!$AN9=0),1,0))</f>
        <v>1</v>
      </c>
      <c r="R49" s="75">
        <f>IF(Backsheet!$AO9="",0,IF(OR(Backsheet!$AO9&gt;0,Backsheet!$AO9=0),1,0))</f>
        <v>1</v>
      </c>
      <c r="S49" s="75">
        <f>IF(Backsheet!$AP9="",0,IF(OR(Backsheet!$AP9&gt;0,Backsheet!$AP9=0),1,0))</f>
        <v>1</v>
      </c>
      <c r="T49" s="75">
        <f>IF(Backsheet!$AQ9="",0,IF(OR(Backsheet!$AQ9&gt;0,Backsheet!$AQ9=0),1,0))</f>
        <v>1</v>
      </c>
      <c r="U49" s="75">
        <f>IF(Backsheet!$AR9&gt;0,1,0)</f>
        <v>1</v>
      </c>
      <c r="V49" s="75">
        <f>IF(Backsheet!$AS9&gt;0,1,0)</f>
        <v>1</v>
      </c>
      <c r="W49" s="75">
        <f t="shared" si="0"/>
        <v>19</v>
      </c>
      <c r="X49" s="75">
        <f t="shared" si="1"/>
        <v>1</v>
      </c>
      <c r="Y49" s="75">
        <f t="shared" si="2"/>
        <v>19</v>
      </c>
    </row>
    <row r="50" spans="3:25" x14ac:dyDescent="0.25">
      <c r="C50" s="75" t="s">
        <v>573</v>
      </c>
      <c r="D50" s="75" t="e">
        <f>IF(Backsheet!$AA10&gt;0,1,0)</f>
        <v>#REF!</v>
      </c>
      <c r="E50" s="75" t="e">
        <f>IF(Backsheet!$AB10&gt;0,1,0)</f>
        <v>#REF!</v>
      </c>
      <c r="F50" s="75">
        <f>IF(Backsheet!$AC10&gt;0,1,0)</f>
        <v>1</v>
      </c>
      <c r="G50" s="75">
        <f>IF(Backsheet!$AD10&gt;0,1,0)</f>
        <v>1</v>
      </c>
      <c r="H50" s="75">
        <f>IF(Backsheet!$AE10&gt;0,1,0)</f>
        <v>1</v>
      </c>
      <c r="I50" s="75">
        <f>IF(Backsheet!$AF10="",0,IF(OR(Backsheet!$AF10&gt;0,Backsheet!$AF10=0),1,0))</f>
        <v>1</v>
      </c>
      <c r="J50" s="75">
        <f>IF(Backsheet!$AG10="",0,IF(OR(Backsheet!$AG10&gt;0,Backsheet!$AG10=0),1,0))</f>
        <v>1</v>
      </c>
      <c r="K50" s="75">
        <f>IF(Backsheet!$AH10="",0,IF(OR(Backsheet!$AH10&gt;0,Backsheet!$AH10=0),1,0))</f>
        <v>1</v>
      </c>
      <c r="L50" s="75">
        <f>IF(Backsheet!$AI10="",0,IF(OR(Backsheet!$AI10&gt;0,Backsheet!$AI10=0),1,0))</f>
        <v>1</v>
      </c>
      <c r="M50" s="75">
        <f>IF(Backsheet!$AJ10&gt;0,1,0)</f>
        <v>1</v>
      </c>
      <c r="N50" s="75">
        <f>IF(Backsheet!$AK10&gt;0,1,0)</f>
        <v>1</v>
      </c>
      <c r="O50" s="75">
        <f>IF(Backsheet!$AL10&gt;0,1,0)</f>
        <v>1</v>
      </c>
      <c r="P50" s="75">
        <f>IF(Backsheet!$AM10&gt;0,1,0)</f>
        <v>1</v>
      </c>
      <c r="Q50" s="75">
        <f>IF(Backsheet!$AN10="",0,IF(OR(Backsheet!$AN10&gt;0,Backsheet!$AN10=0),1,0))</f>
        <v>1</v>
      </c>
      <c r="R50" s="75">
        <f>IF(Backsheet!$AO10="",0,IF(OR(Backsheet!$AO10&gt;0,Backsheet!$AO10=0),1,0))</f>
        <v>1</v>
      </c>
      <c r="S50" s="75">
        <f>IF(Backsheet!$AP10="",0,IF(OR(Backsheet!$AP10&gt;0,Backsheet!$AP10=0),1,0))</f>
        <v>1</v>
      </c>
      <c r="T50" s="75">
        <f>IF(Backsheet!$AQ10="",0,IF(OR(Backsheet!$AQ10&gt;0,Backsheet!$AQ10=0),1,0))</f>
        <v>1</v>
      </c>
      <c r="U50" s="75">
        <f>IF(Backsheet!$AR10&gt;0,1,0)</f>
        <v>1</v>
      </c>
      <c r="V50" s="75">
        <f>IF(Backsheet!$AS10&gt;0,1,0)</f>
        <v>1</v>
      </c>
      <c r="W50" s="75" t="e">
        <f t="shared" si="0"/>
        <v>#REF!</v>
      </c>
      <c r="X50" s="75" t="e">
        <f t="shared" si="1"/>
        <v>#REF!</v>
      </c>
      <c r="Y50" s="75" t="e">
        <f t="shared" si="2"/>
        <v>#REF!</v>
      </c>
    </row>
    <row r="51" spans="3:25" x14ac:dyDescent="0.25">
      <c r="C51" s="75" t="s">
        <v>574</v>
      </c>
      <c r="D51" s="75">
        <f>IF(Backsheet!$AA11&gt;0,1,0)</f>
        <v>1</v>
      </c>
      <c r="E51" s="75">
        <f>IF(Backsheet!$AB11&gt;0,1,0)</f>
        <v>1</v>
      </c>
      <c r="F51" s="75" t="e">
        <f>IF(Backsheet!$AC11&gt;0,1,0)</f>
        <v>#REF!</v>
      </c>
      <c r="G51" s="75" t="e">
        <f>IF(Backsheet!$AD11&gt;0,1,0)</f>
        <v>#REF!</v>
      </c>
      <c r="H51" s="75">
        <f>IF(Backsheet!$AE11&gt;0,1,0)</f>
        <v>1</v>
      </c>
      <c r="I51" s="75">
        <f>IF(Backsheet!$AF11="",0,IF(OR(Backsheet!$AF11&gt;0,Backsheet!$AF11=0),1,0))</f>
        <v>1</v>
      </c>
      <c r="J51" s="75">
        <f>IF(Backsheet!$AG11="",0,IF(OR(Backsheet!$AG11&gt;0,Backsheet!$AG11=0),1,0))</f>
        <v>1</v>
      </c>
      <c r="K51" s="75">
        <f>IF(Backsheet!$AH11="",0,IF(OR(Backsheet!$AH11&gt;0,Backsheet!$AH11=0),1,0))</f>
        <v>1</v>
      </c>
      <c r="L51" s="75">
        <f>IF(Backsheet!$AI11="",0,IF(OR(Backsheet!$AI11&gt;0,Backsheet!$AI11=0),1,0))</f>
        <v>1</v>
      </c>
      <c r="M51" s="75">
        <f>IF(Backsheet!$AJ11&gt;0,1,0)</f>
        <v>1</v>
      </c>
      <c r="N51" s="75">
        <f>IF(Backsheet!$AK11&gt;0,1,0)</f>
        <v>1</v>
      </c>
      <c r="O51" s="75">
        <f>IF(Backsheet!$AL11&gt;0,1,0)</f>
        <v>1</v>
      </c>
      <c r="P51" s="75">
        <f>IF(Backsheet!$AM11&gt;0,1,0)</f>
        <v>1</v>
      </c>
      <c r="Q51" s="75">
        <f>IF(Backsheet!$AN11="",0,IF(OR(Backsheet!$AN11&gt;0,Backsheet!$AN11=0),1,0))</f>
        <v>1</v>
      </c>
      <c r="R51" s="75">
        <f>IF(Backsheet!$AO11="",0,IF(OR(Backsheet!$AO11&gt;0,Backsheet!$AO11=0),1,0))</f>
        <v>1</v>
      </c>
      <c r="S51" s="75">
        <f>IF(Backsheet!$AP11="",0,IF(OR(Backsheet!$AP11&gt;0,Backsheet!$AP11=0),1,0))</f>
        <v>1</v>
      </c>
      <c r="T51" s="75">
        <f>IF(Backsheet!$AQ11="",0,IF(OR(Backsheet!$AQ11&gt;0,Backsheet!$AQ11=0),1,0))</f>
        <v>1</v>
      </c>
      <c r="U51" s="75">
        <f>IF(Backsheet!$AR11&gt;0,1,0)</f>
        <v>1</v>
      </c>
      <c r="V51" s="75">
        <f>IF(Backsheet!$AS11&gt;0,1,0)</f>
        <v>1</v>
      </c>
      <c r="W51" s="75" t="e">
        <f t="shared" si="0"/>
        <v>#REF!</v>
      </c>
      <c r="X51" s="75" t="e">
        <f t="shared" si="1"/>
        <v>#REF!</v>
      </c>
      <c r="Y51" s="75" t="e">
        <f t="shared" si="2"/>
        <v>#REF!</v>
      </c>
    </row>
    <row r="52" spans="3:25" x14ac:dyDescent="0.25">
      <c r="C52" s="75" t="s">
        <v>575</v>
      </c>
      <c r="D52" s="75">
        <f>IF(Backsheet!$AA12&gt;0,1,0)</f>
        <v>1</v>
      </c>
      <c r="E52" s="75">
        <f>IF(Backsheet!$AB12&gt;0,1,0)</f>
        <v>0</v>
      </c>
      <c r="F52" s="75">
        <f>IF(Backsheet!$AC12&gt;0,1,0)</f>
        <v>1</v>
      </c>
      <c r="G52" s="75">
        <f>IF(Backsheet!$AD12&gt;0,1,0)</f>
        <v>1</v>
      </c>
      <c r="H52" s="75">
        <f>IF(Backsheet!$AE12&gt;0,1,0)</f>
        <v>1</v>
      </c>
      <c r="I52" s="75">
        <f>IF(Backsheet!$AF12="",0,IF(OR(Backsheet!$AF12&gt;0,Backsheet!$AF12=0),1,0))</f>
        <v>1</v>
      </c>
      <c r="J52" s="75">
        <f>IF(Backsheet!$AG12="",0,IF(OR(Backsheet!$AG12&gt;0,Backsheet!$AG12=0),1,0))</f>
        <v>1</v>
      </c>
      <c r="K52" s="75">
        <f>IF(Backsheet!$AH12="",0,IF(OR(Backsheet!$AH12&gt;0,Backsheet!$AH12=0),1,0))</f>
        <v>1</v>
      </c>
      <c r="L52" s="75">
        <f>IF(Backsheet!$AI12="",0,IF(OR(Backsheet!$AI12&gt;0,Backsheet!$AI12=0),1,0))</f>
        <v>1</v>
      </c>
      <c r="M52" s="75">
        <f>IF(Backsheet!$AJ12&gt;0,1,0)</f>
        <v>1</v>
      </c>
      <c r="N52" s="75">
        <f>IF(Backsheet!$AK12&gt;0,1,0)</f>
        <v>1</v>
      </c>
      <c r="O52" s="75">
        <f>IF(Backsheet!$AL12&gt;0,1,0)</f>
        <v>1</v>
      </c>
      <c r="P52" s="75">
        <f>IF(Backsheet!$AM12&gt;0,1,0)</f>
        <v>1</v>
      </c>
      <c r="Q52" s="75">
        <f>IF(Backsheet!$AN12="",0,IF(OR(Backsheet!$AN12&gt;0,Backsheet!$AN12=0),1,0))</f>
        <v>1</v>
      </c>
      <c r="R52" s="75">
        <f>IF(Backsheet!$AO12="",0,IF(OR(Backsheet!$AO12&gt;0,Backsheet!$AO12=0),1,0))</f>
        <v>1</v>
      </c>
      <c r="S52" s="75">
        <f>IF(Backsheet!$AP12="",0,IF(OR(Backsheet!$AP12&gt;0,Backsheet!$AP12=0),1,0))</f>
        <v>1</v>
      </c>
      <c r="T52" s="75">
        <f>IF(Backsheet!$AQ12="",0,IF(OR(Backsheet!$AQ12&gt;0,Backsheet!$AQ12=0),1,0))</f>
        <v>1</v>
      </c>
      <c r="U52" s="75">
        <f>IF(Backsheet!$AR12&gt;0,1,0)</f>
        <v>1</v>
      </c>
      <c r="V52" s="75">
        <f>IF(Backsheet!$AS12&gt;0,1,0)</f>
        <v>1</v>
      </c>
      <c r="W52" s="75">
        <f t="shared" si="0"/>
        <v>18</v>
      </c>
      <c r="X52" s="75">
        <f t="shared" si="1"/>
        <v>0</v>
      </c>
      <c r="Y52" s="75">
        <f t="shared" si="2"/>
        <v>19</v>
      </c>
    </row>
    <row r="53" spans="3:25" x14ac:dyDescent="0.25">
      <c r="C53" s="75" t="s">
        <v>576</v>
      </c>
      <c r="D53" s="75">
        <f>IF(Backsheet!$AA13&gt;0,1,0)</f>
        <v>1</v>
      </c>
      <c r="E53" s="75">
        <f>IF(Backsheet!$AB13&gt;0,1,0)</f>
        <v>1</v>
      </c>
      <c r="F53" s="75">
        <f>IF(Backsheet!$AC13&gt;0,1,0)</f>
        <v>1</v>
      </c>
      <c r="G53" s="75">
        <f>IF(Backsheet!$AD13&gt;0,1,0)</f>
        <v>1</v>
      </c>
      <c r="H53" s="75">
        <f>IF(Backsheet!$AE13&gt;0,1,0)</f>
        <v>1</v>
      </c>
      <c r="I53" s="75">
        <f>IF(Backsheet!$AF13="",0,IF(OR(Backsheet!$AF13&gt;0,Backsheet!$AF13=0),1,0))</f>
        <v>1</v>
      </c>
      <c r="J53" s="75">
        <f>IF(Backsheet!$AG13="",0,IF(OR(Backsheet!$AG13&gt;0,Backsheet!$AG13=0),1,0))</f>
        <v>1</v>
      </c>
      <c r="K53" s="75">
        <f>IF(Backsheet!$AH13="",0,IF(OR(Backsheet!$AH13&gt;0,Backsheet!$AH13=0),1,0))</f>
        <v>1</v>
      </c>
      <c r="L53" s="75">
        <f>IF(Backsheet!$AI13="",0,IF(OR(Backsheet!$AI13&gt;0,Backsheet!$AI13=0),1,0))</f>
        <v>1</v>
      </c>
      <c r="M53" s="75">
        <f>IF(Backsheet!$AJ13&gt;0,1,0)</f>
        <v>1</v>
      </c>
      <c r="N53" s="75">
        <f>IF(Backsheet!$AK13&gt;0,1,0)</f>
        <v>1</v>
      </c>
      <c r="O53" s="75">
        <f>IF(Backsheet!$AL13&gt;0,1,0)</f>
        <v>1</v>
      </c>
      <c r="P53" s="75">
        <f>IF(Backsheet!$AM13&gt;0,1,0)</f>
        <v>1</v>
      </c>
      <c r="Q53" s="75">
        <f>IF(Backsheet!$AN13="",0,IF(OR(Backsheet!$AN13&gt;0,Backsheet!$AN13=0),1,0))</f>
        <v>1</v>
      </c>
      <c r="R53" s="75">
        <f>IF(Backsheet!$AO13="",0,IF(OR(Backsheet!$AO13&gt;0,Backsheet!$AO13=0),1,0))</f>
        <v>1</v>
      </c>
      <c r="S53" s="75">
        <f>IF(Backsheet!$AP13="",0,IF(OR(Backsheet!$AP13&gt;0,Backsheet!$AP13=0),1,0))</f>
        <v>1</v>
      </c>
      <c r="T53" s="75">
        <f>IF(Backsheet!$AQ13="",0,IF(OR(Backsheet!$AQ13&gt;0,Backsheet!$AQ13=0),1,0))</f>
        <v>1</v>
      </c>
      <c r="U53" s="75">
        <f>IF(Backsheet!$AR13&gt;0,1,0)</f>
        <v>1</v>
      </c>
      <c r="V53" s="75">
        <f>IF(Backsheet!$AS13&gt;0,1,0)</f>
        <v>1</v>
      </c>
      <c r="W53" s="75">
        <f t="shared" si="0"/>
        <v>19</v>
      </c>
      <c r="X53" s="75">
        <f t="shared" si="1"/>
        <v>1</v>
      </c>
      <c r="Y53" s="75">
        <f t="shared" si="2"/>
        <v>19</v>
      </c>
    </row>
    <row r="54" spans="3:25" x14ac:dyDescent="0.25">
      <c r="C54" s="75" t="s">
        <v>577</v>
      </c>
      <c r="D54" s="75">
        <f>IF(Backsheet!$AA14&gt;0,1,0)</f>
        <v>1</v>
      </c>
      <c r="E54" s="75">
        <f>IF(Backsheet!$AB14&gt;0,1,0)</f>
        <v>1</v>
      </c>
      <c r="F54" s="75">
        <f>IF(Backsheet!$AC14&gt;0,1,0)</f>
        <v>1</v>
      </c>
      <c r="G54" s="75">
        <f>IF(Backsheet!$AD14&gt;0,1,0)</f>
        <v>1</v>
      </c>
      <c r="H54" s="75">
        <f>IF(Backsheet!$AE14&gt;0,1,0)</f>
        <v>1</v>
      </c>
      <c r="I54" s="75">
        <f>IF(Backsheet!$AF14="",0,IF(OR(Backsheet!$AF14&gt;0,Backsheet!$AF14=0),1,0))</f>
        <v>1</v>
      </c>
      <c r="J54" s="75">
        <f>IF(Backsheet!$AG14="",0,IF(OR(Backsheet!$AG14&gt;0,Backsheet!$AG14=0),1,0))</f>
        <v>1</v>
      </c>
      <c r="K54" s="75">
        <f>IF(Backsheet!$AH14="",0,IF(OR(Backsheet!$AH14&gt;0,Backsheet!$AH14=0),1,0))</f>
        <v>1</v>
      </c>
      <c r="L54" s="75">
        <f>IF(Backsheet!$AI14="",0,IF(OR(Backsheet!$AI14&gt;0,Backsheet!$AI14=0),1,0))</f>
        <v>1</v>
      </c>
      <c r="M54" s="75">
        <f>IF(Backsheet!$AJ14&gt;0,1,0)</f>
        <v>1</v>
      </c>
      <c r="N54" s="75">
        <f>IF(Backsheet!$AK14&gt;0,1,0)</f>
        <v>1</v>
      </c>
      <c r="O54" s="75">
        <f>IF(Backsheet!$AL14&gt;0,1,0)</f>
        <v>1</v>
      </c>
      <c r="P54" s="75">
        <f>IF(Backsheet!$AM14&gt;0,1,0)</f>
        <v>1</v>
      </c>
      <c r="Q54" s="75">
        <f>IF(Backsheet!$AN14="",0,IF(OR(Backsheet!$AN14&gt;0,Backsheet!$AN14=0),1,0))</f>
        <v>1</v>
      </c>
      <c r="R54" s="75">
        <f>IF(Backsheet!$AO14="",0,IF(OR(Backsheet!$AO14&gt;0,Backsheet!$AO14=0),1,0))</f>
        <v>1</v>
      </c>
      <c r="S54" s="75">
        <f>IF(Backsheet!$AP14="",0,IF(OR(Backsheet!$AP14&gt;0,Backsheet!$AP14=0),1,0))</f>
        <v>1</v>
      </c>
      <c r="T54" s="75">
        <f>IF(Backsheet!$AQ14="",0,IF(OR(Backsheet!$AQ14&gt;0,Backsheet!$AQ14=0),1,0))</f>
        <v>1</v>
      </c>
      <c r="U54" s="75">
        <f>IF(Backsheet!$AR14&gt;0,1,0)</f>
        <v>1</v>
      </c>
      <c r="V54" s="75">
        <f>IF(Backsheet!$AS14&gt;0,1,0)</f>
        <v>1</v>
      </c>
      <c r="W54" s="75">
        <f t="shared" si="0"/>
        <v>19</v>
      </c>
      <c r="X54" s="75">
        <f t="shared" si="1"/>
        <v>1</v>
      </c>
      <c r="Y54" s="75">
        <f t="shared" si="2"/>
        <v>19</v>
      </c>
    </row>
    <row r="55" spans="3:25" x14ac:dyDescent="0.25">
      <c r="C55" s="75" t="s">
        <v>578</v>
      </c>
      <c r="D55" s="75">
        <f>IF(Backsheet!$AA15&gt;0,1,0)</f>
        <v>0</v>
      </c>
      <c r="E55" s="75">
        <f>IF(Backsheet!$AB15&gt;0,1,0)</f>
        <v>0</v>
      </c>
      <c r="F55" s="75">
        <f>IF(Backsheet!$AC15&gt;0,1,0)</f>
        <v>0</v>
      </c>
      <c r="G55" s="75">
        <f>IF(Backsheet!$AD15&gt;0,1,0)</f>
        <v>0</v>
      </c>
      <c r="H55" s="75">
        <f>IF(Backsheet!$AE15&gt;0,1,0)</f>
        <v>0</v>
      </c>
      <c r="I55" s="75">
        <f>IF(Backsheet!$AF15="",0,IF(OR(Backsheet!$AF15&gt;0,Backsheet!$AF15=0),1,0))</f>
        <v>0</v>
      </c>
      <c r="J55" s="75">
        <f>IF(Backsheet!$AG15="",0,IF(OR(Backsheet!$AG15&gt;0,Backsheet!$AG15=0),1,0))</f>
        <v>0</v>
      </c>
      <c r="K55" s="75">
        <f>IF(Backsheet!$AH15="",0,IF(OR(Backsheet!$AH15&gt;0,Backsheet!$AH15=0),1,0))</f>
        <v>0</v>
      </c>
      <c r="L55" s="75">
        <f>IF(Backsheet!$AI15="",0,IF(OR(Backsheet!$AI15&gt;0,Backsheet!$AI15=0),1,0))</f>
        <v>0</v>
      </c>
      <c r="M55" s="75">
        <f>IF(Backsheet!$AJ15&gt;0,1,0)</f>
        <v>0</v>
      </c>
      <c r="N55" s="75">
        <f>IF(Backsheet!$AK15&gt;0,1,0)</f>
        <v>0</v>
      </c>
      <c r="O55" s="75">
        <f>IF(Backsheet!$AL15&gt;0,1,0)</f>
        <v>0</v>
      </c>
      <c r="P55" s="75">
        <f>IF(Backsheet!$AM15&gt;0,1,0)</f>
        <v>0</v>
      </c>
      <c r="Q55" s="75">
        <f>IF(Backsheet!$AN15="",0,IF(OR(Backsheet!$AN15&gt;0,Backsheet!$AN15=0),1,0))</f>
        <v>0</v>
      </c>
      <c r="R55" s="75">
        <f>IF(Backsheet!$AO15="",0,IF(OR(Backsheet!$AO15&gt;0,Backsheet!$AO15=0),1,0))</f>
        <v>0</v>
      </c>
      <c r="S55" s="75">
        <f>IF(Backsheet!$AP15="",0,IF(OR(Backsheet!$AP15&gt;0,Backsheet!$AP15=0),1,0))</f>
        <v>0</v>
      </c>
      <c r="T55" s="75">
        <f>IF(Backsheet!$AQ15="",0,IF(OR(Backsheet!$AQ15&gt;0,Backsheet!$AQ15=0),1,0))</f>
        <v>0</v>
      </c>
      <c r="U55" s="75">
        <f>IF(Backsheet!$AR15&gt;0,1,0)</f>
        <v>0</v>
      </c>
      <c r="V55" s="75">
        <f>IF(Backsheet!$AS15&gt;0,1,0)</f>
        <v>0</v>
      </c>
      <c r="W55" s="75">
        <f t="shared" si="0"/>
        <v>0</v>
      </c>
      <c r="X55" s="75">
        <f t="shared" si="1"/>
        <v>0</v>
      </c>
      <c r="Y55" s="75">
        <f t="shared" si="2"/>
        <v>0</v>
      </c>
    </row>
    <row r="56" spans="3:25" x14ac:dyDescent="0.25">
      <c r="C56" s="75" t="s">
        <v>579</v>
      </c>
      <c r="D56" s="75">
        <f>IF(Backsheet!$AA16&gt;0,1,0)</f>
        <v>0</v>
      </c>
      <c r="E56" s="75">
        <f>IF(Backsheet!$AB16&gt;0,1,0)</f>
        <v>0</v>
      </c>
      <c r="F56" s="75">
        <f>IF(Backsheet!$AC16&gt;0,1,0)</f>
        <v>0</v>
      </c>
      <c r="G56" s="75">
        <f>IF(Backsheet!$AD16&gt;0,1,0)</f>
        <v>0</v>
      </c>
      <c r="H56" s="75">
        <f>IF(Backsheet!$AE16&gt;0,1,0)</f>
        <v>0</v>
      </c>
      <c r="I56" s="75">
        <f>IF(Backsheet!$AF16="",0,IF(OR(Backsheet!$AF16&gt;0,Backsheet!$AF16=0),1,0))</f>
        <v>0</v>
      </c>
      <c r="J56" s="75">
        <f>IF(Backsheet!$AG16="",0,IF(OR(Backsheet!$AG16&gt;0,Backsheet!$AG16=0),1,0))</f>
        <v>0</v>
      </c>
      <c r="K56" s="75">
        <f>IF(Backsheet!$AH16="",0,IF(OR(Backsheet!$AH16&gt;0,Backsheet!$AH16=0),1,0))</f>
        <v>0</v>
      </c>
      <c r="L56" s="75">
        <f>IF(Backsheet!$AI16="",0,IF(OR(Backsheet!$AI16&gt;0,Backsheet!$AI16=0),1,0))</f>
        <v>0</v>
      </c>
      <c r="M56" s="75">
        <f>IF(Backsheet!$AJ16&gt;0,1,0)</f>
        <v>0</v>
      </c>
      <c r="N56" s="75">
        <f>IF(Backsheet!$AK16&gt;0,1,0)</f>
        <v>0</v>
      </c>
      <c r="O56" s="75">
        <f>IF(Backsheet!$AL16&gt;0,1,0)</f>
        <v>0</v>
      </c>
      <c r="P56" s="75">
        <f>IF(Backsheet!$AM16&gt;0,1,0)</f>
        <v>0</v>
      </c>
      <c r="Q56" s="75">
        <f>IF(Backsheet!$AN16="",0,IF(OR(Backsheet!$AN16&gt;0,Backsheet!$AN16=0),1,0))</f>
        <v>0</v>
      </c>
      <c r="R56" s="75">
        <f>IF(Backsheet!$AO16="",0,IF(OR(Backsheet!$AO16&gt;0,Backsheet!$AO16=0),1,0))</f>
        <v>0</v>
      </c>
      <c r="S56" s="75">
        <f>IF(Backsheet!$AP16="",0,IF(OR(Backsheet!$AP16&gt;0,Backsheet!$AP16=0),1,0))</f>
        <v>0</v>
      </c>
      <c r="T56" s="75">
        <f>IF(Backsheet!$AQ16="",0,IF(OR(Backsheet!$AQ16&gt;0,Backsheet!$AQ16=0),1,0))</f>
        <v>0</v>
      </c>
      <c r="U56" s="75">
        <f>IF(Backsheet!$AR16&gt;0,1,0)</f>
        <v>0</v>
      </c>
      <c r="V56" s="75">
        <f>IF(Backsheet!$AS16&gt;0,1,0)</f>
        <v>0</v>
      </c>
      <c r="W56" s="75">
        <f t="shared" si="0"/>
        <v>0</v>
      </c>
      <c r="X56" s="75">
        <f t="shared" si="1"/>
        <v>0</v>
      </c>
      <c r="Y56" s="75">
        <f t="shared" si="2"/>
        <v>0</v>
      </c>
    </row>
    <row r="57" spans="3:25" x14ac:dyDescent="0.25">
      <c r="C57" s="75" t="s">
        <v>580</v>
      </c>
      <c r="D57" s="75">
        <f>IF(Backsheet!$AA17&gt;0,1,0)</f>
        <v>0</v>
      </c>
      <c r="E57" s="75">
        <f>IF(Backsheet!$AB17&gt;0,1,0)</f>
        <v>0</v>
      </c>
      <c r="F57" s="75">
        <f>IF(Backsheet!$AC17&gt;0,1,0)</f>
        <v>0</v>
      </c>
      <c r="G57" s="75">
        <f>IF(Backsheet!$AD17&gt;0,1,0)</f>
        <v>0</v>
      </c>
      <c r="H57" s="75">
        <f>IF(Backsheet!$AE17&gt;0,1,0)</f>
        <v>0</v>
      </c>
      <c r="I57" s="75">
        <f>IF(Backsheet!$AF17="",0,IF(OR(Backsheet!$AF17&gt;0,Backsheet!$AF17=0),1,0))</f>
        <v>0</v>
      </c>
      <c r="J57" s="75">
        <f>IF(Backsheet!$AG17="",0,IF(OR(Backsheet!$AG17&gt;0,Backsheet!$AG17=0),1,0))</f>
        <v>0</v>
      </c>
      <c r="K57" s="75">
        <f>IF(Backsheet!$AH17="",0,IF(OR(Backsheet!$AH17&gt;0,Backsheet!$AH17=0),1,0))</f>
        <v>0</v>
      </c>
      <c r="L57" s="75">
        <f>IF(Backsheet!$AI17="",0,IF(OR(Backsheet!$AI17&gt;0,Backsheet!$AI17=0),1,0))</f>
        <v>0</v>
      </c>
      <c r="M57" s="75">
        <f>IF(Backsheet!$AJ17&gt;0,1,0)</f>
        <v>0</v>
      </c>
      <c r="N57" s="75">
        <f>IF(Backsheet!$AK17&gt;0,1,0)</f>
        <v>0</v>
      </c>
      <c r="O57" s="75">
        <f>IF(Backsheet!$AL17&gt;0,1,0)</f>
        <v>0</v>
      </c>
      <c r="P57" s="75">
        <f>IF(Backsheet!$AM17&gt;0,1,0)</f>
        <v>0</v>
      </c>
      <c r="Q57" s="75">
        <f>IF(Backsheet!$AN17="",0,IF(OR(Backsheet!$AN17&gt;0,Backsheet!$AN17=0),1,0))</f>
        <v>0</v>
      </c>
      <c r="R57" s="75">
        <f>IF(Backsheet!$AO17="",0,IF(OR(Backsheet!$AO17&gt;0,Backsheet!$AO17=0),1,0))</f>
        <v>0</v>
      </c>
      <c r="S57" s="75">
        <f>IF(Backsheet!$AP17="",0,IF(OR(Backsheet!$AP17&gt;0,Backsheet!$AP17=0),1,0))</f>
        <v>0</v>
      </c>
      <c r="T57" s="75">
        <f>IF(Backsheet!$AQ17="",0,IF(OR(Backsheet!$AQ17&gt;0,Backsheet!$AQ17=0),1,0))</f>
        <v>0</v>
      </c>
      <c r="U57" s="75">
        <f>IF(Backsheet!$AR17&gt;0,1,0)</f>
        <v>0</v>
      </c>
      <c r="V57" s="75">
        <f>IF(Backsheet!$AS17&gt;0,1,0)</f>
        <v>0</v>
      </c>
      <c r="W57" s="75">
        <f t="shared" si="0"/>
        <v>0</v>
      </c>
      <c r="X57" s="75">
        <f t="shared" si="1"/>
        <v>0</v>
      </c>
      <c r="Y57" s="75">
        <f t="shared" si="2"/>
        <v>0</v>
      </c>
    </row>
    <row r="58" spans="3:25" x14ac:dyDescent="0.25">
      <c r="C58" s="75" t="s">
        <v>581</v>
      </c>
      <c r="D58" s="75">
        <f>IF(Backsheet!$AA18&gt;0,1,0)</f>
        <v>0</v>
      </c>
      <c r="E58" s="75">
        <f>IF(Backsheet!$AB18&gt;0,1,0)</f>
        <v>0</v>
      </c>
      <c r="F58" s="75">
        <f>IF(Backsheet!$AC18&gt;0,1,0)</f>
        <v>0</v>
      </c>
      <c r="G58" s="75">
        <f>IF(Backsheet!$AD18&gt;0,1,0)</f>
        <v>0</v>
      </c>
      <c r="H58" s="75">
        <f>IF(Backsheet!$AE18&gt;0,1,0)</f>
        <v>0</v>
      </c>
      <c r="I58" s="75">
        <f>IF(Backsheet!$AF18="",0,IF(OR(Backsheet!$AF18&gt;0,Backsheet!$AF18=0),1,0))</f>
        <v>0</v>
      </c>
      <c r="J58" s="75">
        <f>IF(Backsheet!$AG18="",0,IF(OR(Backsheet!$AG18&gt;0,Backsheet!$AG18=0),1,0))</f>
        <v>0</v>
      </c>
      <c r="K58" s="75">
        <f>IF(Backsheet!$AH18="",0,IF(OR(Backsheet!$AH18&gt;0,Backsheet!$AH18=0),1,0))</f>
        <v>0</v>
      </c>
      <c r="L58" s="75">
        <f>IF(Backsheet!$AI18="",0,IF(OR(Backsheet!$AI18&gt;0,Backsheet!$AI18=0),1,0))</f>
        <v>0</v>
      </c>
      <c r="M58" s="75">
        <f>IF(Backsheet!$AJ18&gt;0,1,0)</f>
        <v>0</v>
      </c>
      <c r="N58" s="75">
        <f>IF(Backsheet!$AK18&gt;0,1,0)</f>
        <v>0</v>
      </c>
      <c r="O58" s="75">
        <f>IF(Backsheet!$AL18&gt;0,1,0)</f>
        <v>0</v>
      </c>
      <c r="P58" s="75">
        <f>IF(Backsheet!$AM18&gt;0,1,0)</f>
        <v>0</v>
      </c>
      <c r="Q58" s="75">
        <f>IF(Backsheet!$AN18="",0,IF(OR(Backsheet!$AN18&gt;0,Backsheet!$AN18=0),1,0))</f>
        <v>0</v>
      </c>
      <c r="R58" s="75">
        <f>IF(Backsheet!$AO18="",0,IF(OR(Backsheet!$AO18&gt;0,Backsheet!$AO18=0),1,0))</f>
        <v>0</v>
      </c>
      <c r="S58" s="75">
        <f>IF(Backsheet!$AP18="",0,IF(OR(Backsheet!$AP18&gt;0,Backsheet!$AP18=0),1,0))</f>
        <v>0</v>
      </c>
      <c r="T58" s="75">
        <f>IF(Backsheet!$AQ18="",0,IF(OR(Backsheet!$AQ18&gt;0,Backsheet!$AQ18=0),1,0))</f>
        <v>0</v>
      </c>
      <c r="U58" s="75">
        <f>IF(Backsheet!$AR18&gt;0,1,0)</f>
        <v>0</v>
      </c>
      <c r="V58" s="75">
        <f>IF(Backsheet!$AS18&gt;0,1,0)</f>
        <v>0</v>
      </c>
      <c r="W58" s="75">
        <f t="shared" si="0"/>
        <v>0</v>
      </c>
      <c r="X58" s="75">
        <f t="shared" si="1"/>
        <v>0</v>
      </c>
      <c r="Y58" s="75">
        <f t="shared" si="2"/>
        <v>0</v>
      </c>
    </row>
    <row r="59" spans="3:25" x14ac:dyDescent="0.25">
      <c r="C59" s="75" t="s">
        <v>582</v>
      </c>
      <c r="D59" s="75">
        <f>IF(Backsheet!$AA19&gt;0,1,0)</f>
        <v>0</v>
      </c>
      <c r="E59" s="75">
        <f>IF(Backsheet!$AB19&gt;0,1,0)</f>
        <v>0</v>
      </c>
      <c r="F59" s="75">
        <f>IF(Backsheet!$AC19&gt;0,1,0)</f>
        <v>0</v>
      </c>
      <c r="G59" s="75">
        <f>IF(Backsheet!$AD19&gt;0,1,0)</f>
        <v>0</v>
      </c>
      <c r="H59" s="75">
        <f>IF(Backsheet!$AE19&gt;0,1,0)</f>
        <v>0</v>
      </c>
      <c r="I59" s="75">
        <f>IF(Backsheet!$AF19="",0,IF(OR(Backsheet!$AF19&gt;0,Backsheet!$AF19=0),1,0))</f>
        <v>0</v>
      </c>
      <c r="J59" s="75">
        <f>IF(Backsheet!$AG19="",0,IF(OR(Backsheet!$AG19&gt;0,Backsheet!$AG19=0),1,0))</f>
        <v>0</v>
      </c>
      <c r="K59" s="75">
        <f>IF(Backsheet!$AH19="",0,IF(OR(Backsheet!$AH19&gt;0,Backsheet!$AH19=0),1,0))</f>
        <v>0</v>
      </c>
      <c r="L59" s="75">
        <f>IF(Backsheet!$AI19="",0,IF(OR(Backsheet!$AI19&gt;0,Backsheet!$AI19=0),1,0))</f>
        <v>0</v>
      </c>
      <c r="M59" s="75">
        <f>IF(Backsheet!$AJ19&gt;0,1,0)</f>
        <v>0</v>
      </c>
      <c r="N59" s="75">
        <f>IF(Backsheet!$AK19&gt;0,1,0)</f>
        <v>0</v>
      </c>
      <c r="O59" s="75">
        <f>IF(Backsheet!$AL19&gt;0,1,0)</f>
        <v>0</v>
      </c>
      <c r="P59" s="75">
        <f>IF(Backsheet!$AM19&gt;0,1,0)</f>
        <v>0</v>
      </c>
      <c r="Q59" s="75">
        <f>IF(Backsheet!$AN19="",0,IF(OR(Backsheet!$AN19&gt;0,Backsheet!$AN19=0),1,0))</f>
        <v>0</v>
      </c>
      <c r="R59" s="75">
        <f>IF(Backsheet!$AO19="",0,IF(OR(Backsheet!$AO19&gt;0,Backsheet!$AO19=0),1,0))</f>
        <v>0</v>
      </c>
      <c r="S59" s="75">
        <f>IF(Backsheet!$AP19="",0,IF(OR(Backsheet!$AP19&gt;0,Backsheet!$AP19=0),1,0))</f>
        <v>0</v>
      </c>
      <c r="T59" s="75">
        <f>IF(Backsheet!$AQ19="",0,IF(OR(Backsheet!$AQ19&gt;0,Backsheet!$AQ19=0),1,0))</f>
        <v>0</v>
      </c>
      <c r="U59" s="75">
        <f>IF(Backsheet!$AR19&gt;0,1,0)</f>
        <v>0</v>
      </c>
      <c r="V59" s="75">
        <f>IF(Backsheet!$AS19&gt;0,1,0)</f>
        <v>0</v>
      </c>
      <c r="W59" s="75">
        <f t="shared" si="0"/>
        <v>0</v>
      </c>
      <c r="X59" s="75">
        <f t="shared" si="1"/>
        <v>0</v>
      </c>
      <c r="Y59" s="75">
        <f t="shared" si="2"/>
        <v>0</v>
      </c>
    </row>
    <row r="60" spans="3:25" x14ac:dyDescent="0.25">
      <c r="C60" s="75" t="s">
        <v>583</v>
      </c>
      <c r="D60" s="75">
        <f>IF(Backsheet!$AA20&gt;0,1,0)</f>
        <v>0</v>
      </c>
      <c r="E60" s="75">
        <f>IF(Backsheet!$AB20&gt;0,1,0)</f>
        <v>0</v>
      </c>
      <c r="F60" s="75">
        <f>IF(Backsheet!$AC20&gt;0,1,0)</f>
        <v>0</v>
      </c>
      <c r="G60" s="75">
        <f>IF(Backsheet!$AD20&gt;0,1,0)</f>
        <v>0</v>
      </c>
      <c r="H60" s="75">
        <f>IF(Backsheet!$AE20&gt;0,1,0)</f>
        <v>0</v>
      </c>
      <c r="I60" s="75">
        <f>IF(Backsheet!$AF20="",0,IF(OR(Backsheet!$AF20&gt;0,Backsheet!$AF20=0),1,0))</f>
        <v>0</v>
      </c>
      <c r="J60" s="75">
        <f>IF(Backsheet!$AG20="",0,IF(OR(Backsheet!$AG20&gt;0,Backsheet!$AG20=0),1,0))</f>
        <v>0</v>
      </c>
      <c r="K60" s="75">
        <f>IF(Backsheet!$AH20="",0,IF(OR(Backsheet!$AH20&gt;0,Backsheet!$AH20=0),1,0))</f>
        <v>0</v>
      </c>
      <c r="L60" s="75">
        <f>IF(Backsheet!$AI20="",0,IF(OR(Backsheet!$AI20&gt;0,Backsheet!$AI20=0),1,0))</f>
        <v>0</v>
      </c>
      <c r="M60" s="75">
        <f>IF(Backsheet!$AJ20&gt;0,1,0)</f>
        <v>0</v>
      </c>
      <c r="N60" s="75">
        <f>IF(Backsheet!$AK20&gt;0,1,0)</f>
        <v>0</v>
      </c>
      <c r="O60" s="75">
        <f>IF(Backsheet!$AL20&gt;0,1,0)</f>
        <v>0</v>
      </c>
      <c r="P60" s="75">
        <f>IF(Backsheet!$AM20&gt;0,1,0)</f>
        <v>0</v>
      </c>
      <c r="Q60" s="75">
        <f>IF(Backsheet!$AN20="",0,IF(OR(Backsheet!$AN20&gt;0,Backsheet!$AN20=0),1,0))</f>
        <v>0</v>
      </c>
      <c r="R60" s="75">
        <f>IF(Backsheet!$AO20="",0,IF(OR(Backsheet!$AO20&gt;0,Backsheet!$AO20=0),1,0))</f>
        <v>0</v>
      </c>
      <c r="S60" s="75">
        <f>IF(Backsheet!$AP20="",0,IF(OR(Backsheet!$AP20&gt;0,Backsheet!$AP20=0),1,0))</f>
        <v>0</v>
      </c>
      <c r="T60" s="75">
        <f>IF(Backsheet!$AQ20="",0,IF(OR(Backsheet!$AQ20&gt;0,Backsheet!$AQ20=0),1,0))</f>
        <v>0</v>
      </c>
      <c r="U60" s="75">
        <f>IF(Backsheet!$AR20&gt;0,1,0)</f>
        <v>0</v>
      </c>
      <c r="V60" s="75">
        <f>IF(Backsheet!$AS20&gt;0,1,0)</f>
        <v>0</v>
      </c>
      <c r="W60" s="75">
        <f t="shared" si="0"/>
        <v>0</v>
      </c>
      <c r="X60" s="75">
        <f t="shared" si="1"/>
        <v>0</v>
      </c>
      <c r="Y60" s="75">
        <f t="shared" si="2"/>
        <v>0</v>
      </c>
    </row>
    <row r="61" spans="3:25" x14ac:dyDescent="0.25">
      <c r="C61" s="75" t="s">
        <v>584</v>
      </c>
      <c r="D61" s="75">
        <f>IF(Backsheet!$AA21&gt;0,1,0)</f>
        <v>0</v>
      </c>
      <c r="E61" s="75">
        <f>IF(Backsheet!$AB21&gt;0,1,0)</f>
        <v>0</v>
      </c>
      <c r="F61" s="75">
        <f>IF(Backsheet!$AC21&gt;0,1,0)</f>
        <v>0</v>
      </c>
      <c r="G61" s="75">
        <f>IF(Backsheet!$AD21&gt;0,1,0)</f>
        <v>0</v>
      </c>
      <c r="H61" s="75">
        <f>IF(Backsheet!$AE21&gt;0,1,0)</f>
        <v>0</v>
      </c>
      <c r="I61" s="75">
        <f>IF(Backsheet!$AF21="",0,IF(OR(Backsheet!$AF21&gt;0,Backsheet!$AF21=0),1,0))</f>
        <v>0</v>
      </c>
      <c r="J61" s="75">
        <f>IF(Backsheet!$AG21="",0,IF(OR(Backsheet!$AG21&gt;0,Backsheet!$AG21=0),1,0))</f>
        <v>0</v>
      </c>
      <c r="K61" s="75">
        <f>IF(Backsheet!$AH21="",0,IF(OR(Backsheet!$AH21&gt;0,Backsheet!$AH21=0),1,0))</f>
        <v>0</v>
      </c>
      <c r="L61" s="75">
        <f>IF(Backsheet!$AI21="",0,IF(OR(Backsheet!$AI21&gt;0,Backsheet!$AI21=0),1,0))</f>
        <v>0</v>
      </c>
      <c r="M61" s="75">
        <f>IF(Backsheet!$AJ21&gt;0,1,0)</f>
        <v>0</v>
      </c>
      <c r="N61" s="75">
        <f>IF(Backsheet!$AK21&gt;0,1,0)</f>
        <v>0</v>
      </c>
      <c r="O61" s="75">
        <f>IF(Backsheet!$AL21&gt;0,1,0)</f>
        <v>0</v>
      </c>
      <c r="P61" s="75">
        <f>IF(Backsheet!$AM21&gt;0,1,0)</f>
        <v>0</v>
      </c>
      <c r="Q61" s="75">
        <f>IF(Backsheet!$AN21="",0,IF(OR(Backsheet!$AN21&gt;0,Backsheet!$AN21=0),1,0))</f>
        <v>0</v>
      </c>
      <c r="R61" s="75">
        <f>IF(Backsheet!$AO21="",0,IF(OR(Backsheet!$AO21&gt;0,Backsheet!$AO21=0),1,0))</f>
        <v>0</v>
      </c>
      <c r="S61" s="75">
        <f>IF(Backsheet!$AP21="",0,IF(OR(Backsheet!$AP21&gt;0,Backsheet!$AP21=0),1,0))</f>
        <v>0</v>
      </c>
      <c r="T61" s="75">
        <f>IF(Backsheet!$AQ21="",0,IF(OR(Backsheet!$AQ21&gt;0,Backsheet!$AQ21=0),1,0))</f>
        <v>0</v>
      </c>
      <c r="U61" s="75">
        <f>IF(Backsheet!$AR21&gt;0,1,0)</f>
        <v>0</v>
      </c>
      <c r="V61" s="75">
        <f>IF(Backsheet!$AS21&gt;0,1,0)</f>
        <v>0</v>
      </c>
      <c r="W61" s="75">
        <f t="shared" si="0"/>
        <v>0</v>
      </c>
      <c r="X61" s="75">
        <f t="shared" si="1"/>
        <v>0</v>
      </c>
      <c r="Y61" s="75">
        <f t="shared" si="2"/>
        <v>0</v>
      </c>
    </row>
    <row r="62" spans="3:25" x14ac:dyDescent="0.25">
      <c r="C62" s="75" t="s">
        <v>585</v>
      </c>
      <c r="D62" s="75">
        <f>IF(Backsheet!$AA22&gt;0,1,0)</f>
        <v>0</v>
      </c>
      <c r="E62" s="75">
        <f>IF(Backsheet!$AB22&gt;0,1,0)</f>
        <v>0</v>
      </c>
      <c r="F62" s="75">
        <f>IF(Backsheet!$AC22&gt;0,1,0)</f>
        <v>0</v>
      </c>
      <c r="G62" s="75">
        <f>IF(Backsheet!$AD22&gt;0,1,0)</f>
        <v>0</v>
      </c>
      <c r="H62" s="75">
        <f>IF(Backsheet!$AE22&gt;0,1,0)</f>
        <v>0</v>
      </c>
      <c r="I62" s="75">
        <f>IF(Backsheet!$AF22="",0,IF(OR(Backsheet!$AF22&gt;0,Backsheet!$AF22=0),1,0))</f>
        <v>0</v>
      </c>
      <c r="J62" s="75">
        <f>IF(Backsheet!$AG22="",0,IF(OR(Backsheet!$AG22&gt;0,Backsheet!$AG22=0),1,0))</f>
        <v>0</v>
      </c>
      <c r="K62" s="75">
        <f>IF(Backsheet!$AH22="",0,IF(OR(Backsheet!$AH22&gt;0,Backsheet!$AH22=0),1,0))</f>
        <v>0</v>
      </c>
      <c r="L62" s="75">
        <f>IF(Backsheet!$AI22="",0,IF(OR(Backsheet!$AI22&gt;0,Backsheet!$AI22=0),1,0))</f>
        <v>0</v>
      </c>
      <c r="M62" s="75">
        <f>IF(Backsheet!$AJ22&gt;0,1,0)</f>
        <v>0</v>
      </c>
      <c r="N62" s="75">
        <f>IF(Backsheet!$AK22&gt;0,1,0)</f>
        <v>0</v>
      </c>
      <c r="O62" s="75">
        <f>IF(Backsheet!$AL22&gt;0,1,0)</f>
        <v>0</v>
      </c>
      <c r="P62" s="75">
        <f>IF(Backsheet!$AM22&gt;0,1,0)</f>
        <v>0</v>
      </c>
      <c r="Q62" s="75">
        <f>IF(Backsheet!$AN22="",0,IF(OR(Backsheet!$AN22&gt;0,Backsheet!$AN22=0),1,0))</f>
        <v>0</v>
      </c>
      <c r="R62" s="75">
        <f>IF(Backsheet!$AO22="",0,IF(OR(Backsheet!$AO22&gt;0,Backsheet!$AO22=0),1,0))</f>
        <v>0</v>
      </c>
      <c r="S62" s="75">
        <f>IF(Backsheet!$AP22="",0,IF(OR(Backsheet!$AP22&gt;0,Backsheet!$AP22=0),1,0))</f>
        <v>0</v>
      </c>
      <c r="T62" s="75">
        <f>IF(Backsheet!$AQ22="",0,IF(OR(Backsheet!$AQ22&gt;0,Backsheet!$AQ22=0),1,0))</f>
        <v>0</v>
      </c>
      <c r="U62" s="75">
        <f>IF(Backsheet!$AR22&gt;0,1,0)</f>
        <v>0</v>
      </c>
      <c r="V62" s="75">
        <f>IF(Backsheet!$AS22&gt;0,1,0)</f>
        <v>0</v>
      </c>
      <c r="W62" s="75">
        <f t="shared" si="0"/>
        <v>0</v>
      </c>
      <c r="X62" s="75">
        <f t="shared" si="1"/>
        <v>0</v>
      </c>
      <c r="Y62" s="75">
        <f t="shared" si="2"/>
        <v>0</v>
      </c>
    </row>
    <row r="63" spans="3:25" ht="15.75" thickBot="1" x14ac:dyDescent="0.3">
      <c r="C63" s="76" t="s">
        <v>586</v>
      </c>
      <c r="D63" s="76">
        <f>IF(Backsheet!$AA23&gt;0,1,0)</f>
        <v>0</v>
      </c>
      <c r="E63" s="76">
        <f>IF(Backsheet!$AB23&gt;0,1,0)</f>
        <v>0</v>
      </c>
      <c r="F63" s="76">
        <f>IF(Backsheet!$AC23&gt;0,1,0)</f>
        <v>0</v>
      </c>
      <c r="G63" s="76">
        <f>IF(Backsheet!$AD23&gt;0,1,0)</f>
        <v>0</v>
      </c>
      <c r="H63" s="76">
        <f>IF(Backsheet!$AE23&gt;0,1,0)</f>
        <v>0</v>
      </c>
      <c r="I63" s="75">
        <f>IF(Backsheet!$AF23="",0,IF(OR(Backsheet!$AF23&gt;0,Backsheet!$AF23=0),1,0))</f>
        <v>0</v>
      </c>
      <c r="J63" s="75">
        <f>IF(Backsheet!$AG23="",0,IF(OR(Backsheet!$AG23&gt;0,Backsheet!$AG23=0),1,0))</f>
        <v>0</v>
      </c>
      <c r="K63" s="75">
        <f>IF(Backsheet!$AH23="",0,IF(OR(Backsheet!$AH23&gt;0,Backsheet!$AH23=0),1,0))</f>
        <v>0</v>
      </c>
      <c r="L63" s="75">
        <f>IF(Backsheet!$AI23="",0,IF(OR(Backsheet!$AI23&gt;0,Backsheet!$AI23=0),1,0))</f>
        <v>0</v>
      </c>
      <c r="M63" s="76">
        <f>IF(Backsheet!$AJ23&gt;0,1,0)</f>
        <v>0</v>
      </c>
      <c r="N63" s="76">
        <f>IF(Backsheet!$AK23&gt;0,1,0)</f>
        <v>0</v>
      </c>
      <c r="O63" s="76">
        <f>IF(Backsheet!$AL23&gt;0,1,0)</f>
        <v>0</v>
      </c>
      <c r="P63" s="76">
        <f>IF(Backsheet!$AM23&gt;0,1,0)</f>
        <v>0</v>
      </c>
      <c r="Q63" s="75">
        <f>IF(Backsheet!$AN23="",0,IF(OR(Backsheet!$AN23&gt;0,Backsheet!$AN23=0),1,0))</f>
        <v>0</v>
      </c>
      <c r="R63" s="75">
        <f>IF(Backsheet!$AO23="",0,IF(OR(Backsheet!$AO23&gt;0,Backsheet!$AO23=0),1,0))</f>
        <v>0</v>
      </c>
      <c r="S63" s="75">
        <f>IF(Backsheet!$AP23="",0,IF(OR(Backsheet!$AP23&gt;0,Backsheet!$AP23=0),1,0))</f>
        <v>0</v>
      </c>
      <c r="T63" s="75">
        <f>IF(Backsheet!$AQ23="",0,IF(OR(Backsheet!$AQ23&gt;0,Backsheet!$AQ23=0),1,0))</f>
        <v>0</v>
      </c>
      <c r="U63" s="76">
        <f>IF(Backsheet!$AR23&gt;0,1,0)</f>
        <v>0</v>
      </c>
      <c r="V63" s="76">
        <f>IF(Backsheet!$AS23&gt;0,1,0)</f>
        <v>0</v>
      </c>
      <c r="W63" s="76">
        <f t="shared" si="0"/>
        <v>0</v>
      </c>
      <c r="X63" s="76">
        <f t="shared" si="1"/>
        <v>0</v>
      </c>
      <c r="Y63" s="76">
        <f t="shared" si="2"/>
        <v>0</v>
      </c>
    </row>
    <row r="64" spans="3:25" ht="15.75" thickBot="1" x14ac:dyDescent="0.3">
      <c r="Y64" s="76" t="e">
        <f>SUM(Y44:Y63)</f>
        <v>#REF!</v>
      </c>
    </row>
  </sheetData>
  <sheetProtection password="DCA1" sheet="1" objects="1" scenarios="1"/>
  <mergeCells count="8">
    <mergeCell ref="E4:G4"/>
    <mergeCell ref="U42:V42"/>
    <mergeCell ref="P4:S4"/>
    <mergeCell ref="H4:K4"/>
    <mergeCell ref="L4:O4"/>
    <mergeCell ref="T4:U4"/>
    <mergeCell ref="I42:L42"/>
    <mergeCell ref="Q42:T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S23"/>
  <sheetViews>
    <sheetView zoomScale="70" zoomScaleNormal="70" workbookViewId="0">
      <selection activeCell="AN1" sqref="AN1:AQ1048576"/>
    </sheetView>
  </sheetViews>
  <sheetFormatPr defaultRowHeight="15" x14ac:dyDescent="0.25"/>
  <cols>
    <col min="2" max="2" width="18.42578125" customWidth="1"/>
    <col min="3" max="7" width="10.7109375" customWidth="1"/>
    <col min="37" max="37" width="11" customWidth="1"/>
    <col min="40" max="40" width="8.7109375" customWidth="1"/>
    <col min="41" max="41" width="10.5703125" bestFit="1" customWidth="1"/>
    <col min="42" max="42" width="9.5703125" bestFit="1" customWidth="1"/>
    <col min="43" max="43" width="10.5703125" bestFit="1" customWidth="1"/>
    <col min="44" max="44" width="10.42578125" customWidth="1"/>
    <col min="45" max="45" width="9.140625" customWidth="1"/>
  </cols>
  <sheetData>
    <row r="2" spans="2:45" s="2" customFormat="1" ht="50.1" customHeight="1" x14ac:dyDescent="0.25">
      <c r="D2" s="163" t="s">
        <v>553</v>
      </c>
      <c r="E2" s="163"/>
      <c r="F2" s="163"/>
      <c r="G2" s="163" t="s">
        <v>549</v>
      </c>
      <c r="H2" s="163"/>
      <c r="I2" s="163"/>
      <c r="J2" s="163"/>
      <c r="K2" s="163" t="s">
        <v>550</v>
      </c>
      <c r="L2" s="163"/>
      <c r="M2" s="163"/>
      <c r="N2" s="163"/>
      <c r="O2" s="163" t="s">
        <v>631</v>
      </c>
      <c r="P2" s="163"/>
      <c r="Q2" s="163"/>
      <c r="R2" s="163"/>
      <c r="S2" s="163" t="s">
        <v>595</v>
      </c>
      <c r="T2" s="163"/>
      <c r="U2" s="60"/>
      <c r="V2" s="60"/>
      <c r="W2" s="60"/>
      <c r="AF2" s="164" t="s">
        <v>514</v>
      </c>
      <c r="AG2" s="164"/>
      <c r="AH2" s="164"/>
      <c r="AI2" s="164"/>
      <c r="AN2" s="164" t="s">
        <v>517</v>
      </c>
      <c r="AO2" s="164"/>
      <c r="AP2" s="164"/>
      <c r="AQ2" s="164"/>
      <c r="AR2" s="163" t="s">
        <v>518</v>
      </c>
      <c r="AS2" s="163"/>
    </row>
    <row r="3" spans="2:45" s="81" customFormat="1" ht="69.95" customHeight="1" x14ac:dyDescent="0.25">
      <c r="B3" s="81" t="s">
        <v>589</v>
      </c>
      <c r="C3" s="81" t="s">
        <v>588</v>
      </c>
      <c r="D3" s="81" t="s">
        <v>590</v>
      </c>
      <c r="E3" s="81" t="s">
        <v>591</v>
      </c>
      <c r="F3" s="81" t="s">
        <v>592</v>
      </c>
      <c r="G3" s="81" t="s">
        <v>593</v>
      </c>
      <c r="H3" s="81" t="s">
        <v>594</v>
      </c>
      <c r="I3" s="81" t="s">
        <v>591</v>
      </c>
      <c r="J3" s="81" t="s">
        <v>592</v>
      </c>
      <c r="K3" s="81" t="s">
        <v>593</v>
      </c>
      <c r="L3" s="81" t="s">
        <v>594</v>
      </c>
      <c r="M3" s="81" t="s">
        <v>591</v>
      </c>
      <c r="N3" s="81" t="s">
        <v>592</v>
      </c>
      <c r="O3" s="81" t="s">
        <v>593</v>
      </c>
      <c r="P3" s="81" t="s">
        <v>594</v>
      </c>
      <c r="Q3" s="81" t="s">
        <v>591</v>
      </c>
      <c r="R3" s="81" t="s">
        <v>592</v>
      </c>
      <c r="S3" s="81" t="s">
        <v>596</v>
      </c>
      <c r="T3" s="81" t="s">
        <v>597</v>
      </c>
      <c r="U3" s="81" t="s">
        <v>599</v>
      </c>
      <c r="V3" s="81" t="s">
        <v>598</v>
      </c>
      <c r="W3" s="81" t="s">
        <v>526</v>
      </c>
      <c r="X3" s="81" t="s">
        <v>551</v>
      </c>
      <c r="Y3" s="81" t="s">
        <v>537</v>
      </c>
      <c r="Z3" s="82" t="s">
        <v>600</v>
      </c>
      <c r="AA3" s="81" t="s">
        <v>531</v>
      </c>
      <c r="AB3" s="81" t="s">
        <v>541</v>
      </c>
      <c r="AC3" s="81" t="s">
        <v>529</v>
      </c>
      <c r="AD3" s="81" t="s">
        <v>513</v>
      </c>
      <c r="AE3" s="81" t="s">
        <v>530</v>
      </c>
      <c r="AF3" s="81" t="s">
        <v>467</v>
      </c>
      <c r="AG3" s="81" t="s">
        <v>468</v>
      </c>
      <c r="AH3" s="81" t="s">
        <v>469</v>
      </c>
      <c r="AI3" s="81" t="s">
        <v>466</v>
      </c>
      <c r="AJ3" s="81" t="s">
        <v>515</v>
      </c>
      <c r="AK3" s="81" t="s">
        <v>23</v>
      </c>
      <c r="AL3" s="81" t="s">
        <v>516</v>
      </c>
      <c r="AM3" s="81" t="s">
        <v>548</v>
      </c>
      <c r="AN3" s="81" t="s">
        <v>467</v>
      </c>
      <c r="AO3" s="81" t="s">
        <v>468</v>
      </c>
      <c r="AP3" s="81" t="s">
        <v>469</v>
      </c>
      <c r="AQ3" s="81" t="s">
        <v>466</v>
      </c>
      <c r="AR3" s="81" t="s">
        <v>546</v>
      </c>
      <c r="AS3" s="81" t="s">
        <v>547</v>
      </c>
    </row>
    <row r="4" spans="2:45" x14ac:dyDescent="0.25">
      <c r="B4" s="61" t="str">
        <f>'Cover sheet'!B7:B7</f>
        <v>Oct - Dec 2015</v>
      </c>
      <c r="C4" s="61" t="str">
        <f>'Cover sheet'!B10:B10</f>
        <v>NHS BARNSLEY CCG</v>
      </c>
      <c r="D4" s="61" t="str">
        <f>'Cover sheet'!C12:C12</f>
        <v>Patrick Otway</v>
      </c>
      <c r="E4" s="61" t="str">
        <f>'Cover sheet'!C14:C14</f>
        <v>p.otway@nhs.net</v>
      </c>
      <c r="F4" s="61" t="str">
        <f>'Cover sheet'!C16</f>
        <v>01226 433627</v>
      </c>
      <c r="G4" s="61" t="str">
        <f>'Cover sheet'!C20</f>
        <v>Brigid Reid</v>
      </c>
      <c r="H4" s="61" t="str">
        <f>'Cover sheet'!C22</f>
        <v>Chief Nurse</v>
      </c>
      <c r="I4" s="61" t="str">
        <f>'Cover sheet'!C24</f>
        <v>brigid.reid@nhs.net</v>
      </c>
      <c r="J4" s="61" t="str">
        <f>'Cover sheet'!C26</f>
        <v>01226 433706</v>
      </c>
      <c r="K4" s="61" t="str">
        <f>'Cover sheet'!C30</f>
        <v>Rachel Dickinson</v>
      </c>
      <c r="L4" s="61" t="str">
        <f>'Cover sheet'!C32</f>
        <v>Executive Director People</v>
      </c>
      <c r="M4" s="61" t="str">
        <f>'Cover sheet'!C34</f>
        <v>racheldickinson@barnsley.gov.uk</v>
      </c>
      <c r="N4" s="61" t="str">
        <f>'Cover sheet'!C36</f>
        <v>01226 773602</v>
      </c>
      <c r="O4" s="61" t="str">
        <f>'Cover sheet'!C40</f>
        <v>Local decision by NHS Specialised Commissioning (Y&amp;H hub) for LTP's to be signed off at the Assurance Panel</v>
      </c>
      <c r="P4" s="61" t="str">
        <f>'Cover sheet'!C42</f>
        <v>As above</v>
      </c>
      <c r="Q4" s="61" t="str">
        <f>'Cover sheet'!C44</f>
        <v>As aboive</v>
      </c>
      <c r="R4" s="61" t="str">
        <f>'Cover sheet'!C46</f>
        <v>As above</v>
      </c>
      <c r="S4" s="61" t="str">
        <f>'Cover sheet'!C50</f>
        <v>December 2015 (once plan assured)</v>
      </c>
      <c r="T4" s="61" t="str">
        <f>'Cover sheet'!C52</f>
        <v>www.barnsleyccg.nhs.uk</v>
      </c>
      <c r="U4" t="s">
        <v>504</v>
      </c>
      <c r="V4" s="61" t="str">
        <f>Tracker!$D18</f>
        <v>NHS CALDERDALE CCG</v>
      </c>
      <c r="W4" t="str">
        <f>Tracker!B11</f>
        <v>No</v>
      </c>
      <c r="X4">
        <f>Tracker!B13</f>
        <v>0</v>
      </c>
      <c r="Y4">
        <f>Tracker!B15</f>
        <v>0</v>
      </c>
      <c r="Z4" s="61" t="str">
        <f>Tracker!$B46</f>
        <v>Local priority stream 1</v>
      </c>
      <c r="AA4" t="str">
        <f>Tracker!$C46</f>
        <v>Supplement existing ED team ona collaborative basis with other CCG;s to become evidence compliant</v>
      </c>
      <c r="AB4" t="str">
        <f>Tracker!$D46</f>
        <v>ED</v>
      </c>
      <c r="AC4" t="str">
        <f>Tracker!$E46</f>
        <v>CYP with Eating Disorder</v>
      </c>
      <c r="AD4" t="str">
        <f>Tracker!$F46</f>
        <v>NCCMH/NHS England  guidelines 2015</v>
      </c>
      <c r="AE4" t="str">
        <f>Tracker!$G46</f>
        <v xml:space="preserve">Improved waiting times  and access , improved outcomes, prevent increase in admissions to Tier 4 </v>
      </c>
      <c r="AF4">
        <f>IF(Tracker!$H46="", "",Tracker!$H46)</f>
        <v>0</v>
      </c>
      <c r="AG4">
        <f>IF(Tracker!$I46="", "",Tracker!$I46)</f>
        <v>0</v>
      </c>
      <c r="AH4">
        <f>IF(Tracker!$J46="", "",Tracker!$J46)</f>
        <v>0</v>
      </c>
      <c r="AI4">
        <f>IF(Tracker!$K46="", "",Tracker!$K46)</f>
        <v>146400</v>
      </c>
      <c r="AJ4" s="128" t="str">
        <f>Tracker!$L46</f>
        <v>To record % of cases that received NICE concordant treatment within the standard's timeframes</v>
      </c>
      <c r="AK4" s="128" t="str">
        <f>Tracker!$M46</f>
        <v>To be determined as new collaborative development</v>
      </c>
      <c r="AL4" s="128" t="str">
        <f>Tracker!$N46</f>
        <v>to be determined as new collaborative development</v>
      </c>
      <c r="AM4" s="37">
        <f>Tracker!$O46</f>
        <v>42795</v>
      </c>
      <c r="AN4" s="128">
        <f>IF(Tracker!$P46="", "",Tracker!$P46)</f>
        <v>0</v>
      </c>
      <c r="AO4" s="128">
        <f>IF(Tracker!$Q46="", "",Tracker!$Q46)</f>
        <v>0</v>
      </c>
      <c r="AP4" s="128">
        <f>IF(Tracker!$R46="", "",Tracker!$R46)</f>
        <v>0</v>
      </c>
      <c r="AQ4" s="128">
        <f>IF(Tracker!$S46="", "",Tracker!$S46)</f>
        <v>0</v>
      </c>
      <c r="AR4" s="128" t="str">
        <f>Tracker!$T46</f>
        <v>No</v>
      </c>
      <c r="AS4" s="128" t="str">
        <f>Tracker!$U46</f>
        <v>No</v>
      </c>
    </row>
    <row r="5" spans="2:45" x14ac:dyDescent="0.25">
      <c r="U5" t="s">
        <v>483</v>
      </c>
      <c r="V5" s="61" t="str">
        <f>Tracker!$D19</f>
        <v>NHS NORTH KIRKLEES CCG</v>
      </c>
      <c r="Z5" s="61" t="str">
        <f>Tracker!$B47</f>
        <v>Local priority stream 2</v>
      </c>
      <c r="AA5" t="str">
        <f>Tracker!$C47</f>
        <v>Early intervention and preventtion model  provided in schools - to promote resilience - initial phase to target schools of most need</v>
      </c>
      <c r="AB5" t="str">
        <f>Tracker!$D47</f>
        <v>15/16 Transformation funds</v>
      </c>
      <c r="AC5" t="str">
        <f>Tracker!$E47</f>
        <v>Primary school children requiring emotional health and wellbeing support</v>
      </c>
      <c r="AD5" t="str">
        <f>Tracker!$F47</f>
        <v>Nice Guidance 158 ; DfE Mental Health and Behaviour in schools</v>
      </c>
      <c r="AE5" t="str">
        <f>Tracker!$G47</f>
        <v>Improved behaviour in home and school. Improved academic attainment. Reduced requirement for additional, higher level support</v>
      </c>
      <c r="AF5">
        <f>IF(Tracker!$H47="", "",Tracker!$H47)</f>
        <v>0</v>
      </c>
      <c r="AG5">
        <f>IF(Tracker!$I47="", "",Tracker!$I47)</f>
        <v>0</v>
      </c>
      <c r="AH5">
        <f>IF(Tracker!$J47="", "",Tracker!$J47)</f>
        <v>0</v>
      </c>
      <c r="AI5">
        <f>IF(Tracker!$K47="", "",Tracker!$K47)</f>
        <v>111000</v>
      </c>
      <c r="AJ5" s="128" t="str">
        <f>Tracker!$L47</f>
        <v xml:space="preserve">Improvement in parent and teacher reported SDQ to below threshold for referral  </v>
      </c>
      <c r="AK5" s="128" t="str">
        <f>Tracker!$M47</f>
        <v xml:space="preserve">Not measured as new scheme </v>
      </c>
      <c r="AL5" s="128" t="str">
        <f>Tracker!$N47</f>
        <v xml:space="preserve">to be determined during initial phase </v>
      </c>
      <c r="AM5" s="37">
        <f>Tracker!$O47</f>
        <v>42795</v>
      </c>
      <c r="AN5" s="128">
        <f>IF(Tracker!$P47="", "",Tracker!$P47)</f>
        <v>0</v>
      </c>
      <c r="AO5" s="128">
        <f>IF(Tracker!$Q47="", "",Tracker!$Q47)</f>
        <v>0</v>
      </c>
      <c r="AP5" s="128">
        <f>IF(Tracker!$R47="", "",Tracker!$R47)</f>
        <v>0</v>
      </c>
      <c r="AQ5" s="128">
        <f>IF(Tracker!$S47="", "",Tracker!$S47)</f>
        <v>0</v>
      </c>
      <c r="AR5" s="128" t="str">
        <f>Tracker!$T47</f>
        <v>No</v>
      </c>
      <c r="AS5" s="128" t="str">
        <f>Tracker!$U47</f>
        <v>No</v>
      </c>
    </row>
    <row r="6" spans="2:45" x14ac:dyDescent="0.25">
      <c r="U6" t="s">
        <v>484</v>
      </c>
      <c r="V6" s="61" t="str">
        <f>Tracker!$D20</f>
        <v>NHS WAKEFIELD CCG</v>
      </c>
      <c r="Z6" s="61" t="str">
        <f>Tracker!$B48</f>
        <v>Local priority stream 3</v>
      </c>
      <c r="AA6" t="str">
        <f>Tracker!$C48</f>
        <v>Supplement existing Mental Health Therapeutic team (currenlty based at Springwell Academy) to provide additional, higher level emotional ahealth and wellbeing support - initial focus on Secondary schools in the borough</v>
      </c>
      <c r="AB6" t="str">
        <f>Tracker!$D48</f>
        <v>15/16 Transformation funds</v>
      </c>
      <c r="AC6" t="str">
        <f>Tracker!$E48</f>
        <v>Secondary school children, especialy those known to the Pupil Referral Unit, requiring higher level support to improve their emotional health and wellbeing</v>
      </c>
      <c r="AD6" t="str">
        <f>Tracker!$F48</f>
        <v>Nice Guidance 158 ; DfE Mental Health and Behaviour in schools</v>
      </c>
      <c r="AE6" t="str">
        <f>Tracker!$G48</f>
        <v>Reduced referrals to CAMHS; reduction in inappropriate referrals to CAMHS; improved waiting times and access to CAMHS; improved behavious in home and school; improved academic attainment</v>
      </c>
      <c r="AF6">
        <f>IF(Tracker!$H48="", "",Tracker!$H48)</f>
        <v>0</v>
      </c>
      <c r="AG6">
        <f>IF(Tracker!$I48="", "",Tracker!$I48)</f>
        <v>0</v>
      </c>
      <c r="AH6">
        <f>IF(Tracker!$J48="", "",Tracker!$J48)</f>
        <v>0</v>
      </c>
      <c r="AI6">
        <f>IF(Tracker!$K48="", "",Tracker!$K48)</f>
        <v>120000</v>
      </c>
      <c r="AJ6" s="128" t="str">
        <f>Tracker!$L48</f>
        <v>Reduction in number of referra;s to CAMHS</v>
      </c>
      <c r="AK6" s="128" t="str">
        <f>Tracker!$M48</f>
        <v>Information to be collated</v>
      </c>
      <c r="AL6" s="128" t="str">
        <f>Tracker!$N48</f>
        <v>To be agreed with school-based team</v>
      </c>
      <c r="AM6" s="37">
        <f>Tracker!$O48</f>
        <v>42795</v>
      </c>
      <c r="AN6" s="128">
        <f>IF(Tracker!$P48="", "",Tracker!$P48)</f>
        <v>0</v>
      </c>
      <c r="AO6" s="128">
        <f>IF(Tracker!$Q48="", "",Tracker!$Q48)</f>
        <v>0</v>
      </c>
      <c r="AP6" s="128">
        <f>IF(Tracker!$R48="", "",Tracker!$R48)</f>
        <v>0</v>
      </c>
      <c r="AQ6" s="128">
        <f>IF(Tracker!$S48="", "",Tracker!$S48)</f>
        <v>0</v>
      </c>
      <c r="AR6" s="128" t="str">
        <f>Tracker!$T48</f>
        <v>No</v>
      </c>
      <c r="AS6" s="128" t="str">
        <f>Tracker!$U48</f>
        <v>No</v>
      </c>
    </row>
    <row r="7" spans="2:45" x14ac:dyDescent="0.25">
      <c r="U7" t="s">
        <v>485</v>
      </c>
      <c r="V7" s="61">
        <f>Tracker!$D21</f>
        <v>0</v>
      </c>
      <c r="Z7" s="61" t="str">
        <f>Tracker!$B49</f>
        <v>Local priority stream 4</v>
      </c>
      <c r="AA7" t="str">
        <f>Tracker!$C49</f>
        <v>Modular training sessions provided by the Mental Health Therapeutic Team to the 10 Secondary schools in Barnsley</v>
      </c>
      <c r="AB7" t="str">
        <f>Tracker!$D49</f>
        <v>15/16 Transformation funds</v>
      </c>
      <c r="AC7" t="str">
        <f>Tracker!$E49</f>
        <v xml:space="preserve">Staff at each Secondary school in Barnsley to enable early identificaiton of thos children where intervention is required to improve their emotional helath and wellbeing </v>
      </c>
      <c r="AD7" t="str">
        <f>Tracker!$F49</f>
        <v>Nice Guidance 158 ; DfE Mental Health and Behaviour in schools</v>
      </c>
      <c r="AE7" t="str">
        <f>Tracker!$G49</f>
        <v>Improved behaviour in home and school; improved academic attainment; reduction in inappropriate referrals to CAMHS</v>
      </c>
      <c r="AF7">
        <f>IF(Tracker!$H49="", "",Tracker!$H49)</f>
        <v>0</v>
      </c>
      <c r="AG7">
        <f>IF(Tracker!$I49="", "",Tracker!$I49)</f>
        <v>0</v>
      </c>
      <c r="AH7">
        <f>IF(Tracker!$J49="", "",Tracker!$J49)</f>
        <v>0</v>
      </c>
      <c r="AI7">
        <f>IF(Tracker!$K49="", "",Tracker!$K49)</f>
        <v>25000</v>
      </c>
      <c r="AJ7" s="128" t="str">
        <f>Tracker!$L49</f>
        <v>To record % of cases that received NICE concordant treatment within the standard's timeframes</v>
      </c>
      <c r="AK7" s="128" t="str">
        <f>Tracker!$M49</f>
        <v xml:space="preserve">Not measured as new scheme </v>
      </c>
      <c r="AL7" s="128" t="str">
        <f>Tracker!$N49</f>
        <v>To be agreed with school-based team</v>
      </c>
      <c r="AM7" s="37">
        <f>Tracker!$O49</f>
        <v>42795</v>
      </c>
      <c r="AN7" s="128">
        <f>IF(Tracker!$P49="", "",Tracker!$P49)</f>
        <v>0</v>
      </c>
      <c r="AO7" s="128">
        <f>IF(Tracker!$Q49="", "",Tracker!$Q49)</f>
        <v>0</v>
      </c>
      <c r="AP7" s="128">
        <f>IF(Tracker!$R49="", "",Tracker!$R49)</f>
        <v>0</v>
      </c>
      <c r="AQ7" s="128">
        <f>IF(Tracker!$S49="", "",Tracker!$S49)</f>
        <v>0</v>
      </c>
      <c r="AR7" s="128" t="str">
        <f>Tracker!$T49</f>
        <v>No</v>
      </c>
      <c r="AS7" s="128" t="str">
        <f>Tracker!$U49</f>
        <v>No</v>
      </c>
    </row>
    <row r="8" spans="2:45" x14ac:dyDescent="0.25">
      <c r="U8" t="s">
        <v>486</v>
      </c>
      <c r="V8" s="61">
        <f>Tracker!$D22</f>
        <v>0</v>
      </c>
      <c r="Z8" s="61" t="str">
        <f>Tracker!$B50</f>
        <v>Local priority stream 5</v>
      </c>
      <c r="AA8" t="str">
        <f>Tracker!$C50</f>
        <v>Enhance CAMHS provision to Banrlsey Youth Offending Team</v>
      </c>
      <c r="AB8" t="str">
        <f>Tracker!$D50</f>
        <v>15/16 Transformation funds</v>
      </c>
      <c r="AC8" t="str">
        <f>Tracker!$E50</f>
        <v>Children and young people known to Barnsley YOT</v>
      </c>
      <c r="AD8" t="str">
        <f>Tracker!$F50</f>
        <v xml:space="preserve">Nice Guidance 158 </v>
      </c>
      <c r="AE8" t="str">
        <f>Tracker!$G50</f>
        <v>Improved behaviour in home and school; reduction in number of children and young people reoffending; increased numbers in Young offenders accessing employment and further education opportunities</v>
      </c>
      <c r="AF8">
        <f>IF(Tracker!$H50="", "",Tracker!$H50)</f>
        <v>0</v>
      </c>
      <c r="AG8">
        <f>IF(Tracker!$I50="", "",Tracker!$I50)</f>
        <v>0</v>
      </c>
      <c r="AH8">
        <f>IF(Tracker!$J50="", "",Tracker!$J50)</f>
        <v>0</v>
      </c>
      <c r="AI8">
        <f>IF(Tracker!$K50="", "",Tracker!$K50)</f>
        <v>30000</v>
      </c>
      <c r="AJ8" s="128" t="str">
        <f>Tracker!$L50</f>
        <v>Every young person attending YOT to be seen by CAMHS within 72 hours</v>
      </c>
      <c r="AK8" s="128" t="str">
        <f>Tracker!$M50</f>
        <v xml:space="preserve">Not measured as new scheme </v>
      </c>
      <c r="AL8" s="128" t="str">
        <f>Tracker!$N50</f>
        <v>90% of new entrants to YOT</v>
      </c>
      <c r="AM8" s="37">
        <f>Tracker!$O50</f>
        <v>42795</v>
      </c>
      <c r="AN8" s="128">
        <f>IF(Tracker!$P50="", "",Tracker!$P50)</f>
        <v>0</v>
      </c>
      <c r="AO8" s="128">
        <f>IF(Tracker!$Q50="", "",Tracker!$Q50)</f>
        <v>0</v>
      </c>
      <c r="AP8" s="128">
        <f>IF(Tracker!$R50="", "",Tracker!$R50)</f>
        <v>0</v>
      </c>
      <c r="AQ8" s="128">
        <f>IF(Tracker!$S50="", "",Tracker!$S50)</f>
        <v>0</v>
      </c>
      <c r="AR8" s="128" t="str">
        <f>Tracker!$T50</f>
        <v>No</v>
      </c>
      <c r="AS8" s="128" t="str">
        <f>Tracker!$U50</f>
        <v>No</v>
      </c>
    </row>
    <row r="9" spans="2:45" x14ac:dyDescent="0.25">
      <c r="U9" t="s">
        <v>487</v>
      </c>
      <c r="V9" s="61">
        <f>Tracker!$D23</f>
        <v>0</v>
      </c>
      <c r="Z9" s="61" t="str">
        <f>Tracker!$B51</f>
        <v>Local priority stream 6</v>
      </c>
      <c r="AA9" t="str">
        <f>Tracker!$C51</f>
        <v>Supplement existing CAMHS capacity to operate a fully functioning Single Point of Access</v>
      </c>
      <c r="AB9" t="str">
        <f>Tracker!$D51</f>
        <v>15/16 Transformation funds</v>
      </c>
      <c r="AC9" t="str">
        <f>Tracker!$E51</f>
        <v>Children and young people referred to SWPFT CAMHS</v>
      </c>
      <c r="AD9" t="str">
        <f>Tracker!$F51</f>
        <v>SWYPFT CAMHS pilot</v>
      </c>
      <c r="AE9" t="str">
        <f>Tracker!$G51</f>
        <v>Reduced waiting times; improved signposting if CAMHS not appropriate; right care at the right time</v>
      </c>
      <c r="AF9">
        <f>IF(Tracker!$H51="", "",Tracker!$H51)</f>
        <v>0</v>
      </c>
      <c r="AG9">
        <f>IF(Tracker!$I51="", "",Tracker!$I51)</f>
        <v>0</v>
      </c>
      <c r="AH9">
        <f>IF(Tracker!$J51="", "",Tracker!$J51)</f>
        <v>0</v>
      </c>
      <c r="AI9">
        <f>IF(Tracker!$K51="", "",Tracker!$K51)</f>
        <v>30000</v>
      </c>
      <c r="AJ9" s="128" t="str">
        <f>Tracker!$L51</f>
        <v>A stretching rolling trajectory with maximum wait determined at key intervals</v>
      </c>
      <c r="AK9" s="128" t="str">
        <f>Tracker!$M51</f>
        <v>Information to be extrapolated</v>
      </c>
      <c r="AL9" s="128" t="str">
        <f>Tracker!$N51</f>
        <v>To be agreed with CAMHS service</v>
      </c>
      <c r="AM9" s="37">
        <f>Tracker!$O51</f>
        <v>42795</v>
      </c>
      <c r="AN9" s="128">
        <f>IF(Tracker!$P51="", "",Tracker!$P51)</f>
        <v>0</v>
      </c>
      <c r="AO9" s="128">
        <f>IF(Tracker!$Q51="", "",Tracker!$Q51)</f>
        <v>0</v>
      </c>
      <c r="AP9" s="128">
        <f>IF(Tracker!$R51="", "",Tracker!$R51)</f>
        <v>0</v>
      </c>
      <c r="AQ9" s="128">
        <f>IF(Tracker!$S51="", "",Tracker!$S51)</f>
        <v>0</v>
      </c>
      <c r="AR9" s="128" t="str">
        <f>Tracker!$T51</f>
        <v>No</v>
      </c>
      <c r="AS9" s="128" t="str">
        <f>Tracker!$U51</f>
        <v>No</v>
      </c>
    </row>
    <row r="10" spans="2:45" x14ac:dyDescent="0.25">
      <c r="U10" t="s">
        <v>488</v>
      </c>
      <c r="V10" s="61">
        <f>Tracker!$D24</f>
        <v>0</v>
      </c>
      <c r="Z10" s="61" t="str">
        <f>Tracker!$B52</f>
        <v>Local priority stream 7</v>
      </c>
      <c r="AA10" t="e">
        <f>Tracker!#REF!</f>
        <v>#REF!</v>
      </c>
      <c r="AB10" t="e">
        <f>Tracker!#REF!</f>
        <v>#REF!</v>
      </c>
      <c r="AC10" t="str">
        <f>Tracker!$E52</f>
        <v>Children and young people accessign psychological therapies</v>
      </c>
      <c r="AD10" t="str">
        <f>Tracker!$F52</f>
        <v>National programme</v>
      </c>
      <c r="AE10" t="str">
        <f>Tracker!$G52</f>
        <v>Improved access; right care, right time</v>
      </c>
      <c r="AF10">
        <f>IF(Tracker!$H52="", "",Tracker!$H52)</f>
        <v>0</v>
      </c>
      <c r="AG10">
        <f>IF(Tracker!$I52="", "",Tracker!$I52)</f>
        <v>0</v>
      </c>
      <c r="AH10">
        <f>IF(Tracker!$J52="", "",Tracker!$J52)</f>
        <v>0</v>
      </c>
      <c r="AI10">
        <f>IF(Tracker!$K52="", "",Tracker!$K52)</f>
        <v>80000</v>
      </c>
      <c r="AJ10" s="128" t="str">
        <f>Tracker!$L52</f>
        <v>As per existing programme</v>
      </c>
      <c r="AK10" s="128" t="str">
        <f>Tracker!$M52</f>
        <v>As per existing agreement</v>
      </c>
      <c r="AL10" s="128" t="str">
        <f>Tracker!$N52</f>
        <v>As per existign programme</v>
      </c>
      <c r="AM10" s="37">
        <f>Tracker!$O52</f>
        <v>42795</v>
      </c>
      <c r="AN10" s="128">
        <f>IF(Tracker!$P52="", "",Tracker!$P52)</f>
        <v>0</v>
      </c>
      <c r="AO10" s="128">
        <f>IF(Tracker!$Q52="", "",Tracker!$Q52)</f>
        <v>0</v>
      </c>
      <c r="AP10" s="128">
        <f>IF(Tracker!$R52="", "",Tracker!$R52)</f>
        <v>0</v>
      </c>
      <c r="AQ10" s="128">
        <f>IF(Tracker!$S52="", "",Tracker!$S52)</f>
        <v>0</v>
      </c>
      <c r="AR10" s="128" t="str">
        <f>Tracker!$T52</f>
        <v>No</v>
      </c>
      <c r="AS10" s="128" t="str">
        <f>Tracker!$U52</f>
        <v>No</v>
      </c>
    </row>
    <row r="11" spans="2:45" x14ac:dyDescent="0.25">
      <c r="U11" t="s">
        <v>489</v>
      </c>
      <c r="V11" s="61">
        <f>Tracker!$D25</f>
        <v>0</v>
      </c>
      <c r="Z11" s="61" t="str">
        <f>Tracker!$B53</f>
        <v>Local priority stream 8</v>
      </c>
      <c r="AA11" t="str">
        <f>Tracker!$C52</f>
        <v>Supplement existing CYP IAPT provision to allow backfil of posts</v>
      </c>
      <c r="AB11" t="str">
        <f>Tracker!$D52</f>
        <v>CYP - IAPT</v>
      </c>
      <c r="AC11" t="e">
        <f>Tracker!#REF!</f>
        <v>#REF!</v>
      </c>
      <c r="AD11" t="e">
        <f>Tracker!#REF!</f>
        <v>#REF!</v>
      </c>
      <c r="AE11" t="str">
        <f>Tracker!$G53</f>
        <v>Improved crisis care leading to right care, rigth place, right time</v>
      </c>
      <c r="AF11">
        <f>IF(Tracker!$H53="", "",Tracker!$H53)</f>
        <v>0</v>
      </c>
      <c r="AG11">
        <f>IF(Tracker!$I53="", "",Tracker!$I53)</f>
        <v>0</v>
      </c>
      <c r="AH11">
        <f>IF(Tracker!$J53="", "",Tracker!$J53)</f>
        <v>69838</v>
      </c>
      <c r="AI11">
        <f>IF(Tracker!$K53="", "",Tracker!$K53)</f>
        <v>69838</v>
      </c>
      <c r="AJ11" s="128" t="str">
        <f>Tracker!$L53</f>
        <v>Children and young people in crisis seen within 2 hours</v>
      </c>
      <c r="AK11" s="128" t="str">
        <f>Tracker!$M53</f>
        <v>To be seen within 4 hours</v>
      </c>
      <c r="AL11" s="128">
        <f>Tracker!$N53</f>
        <v>0.9</v>
      </c>
      <c r="AM11" s="37">
        <f>Tracker!$O53</f>
        <v>42795</v>
      </c>
      <c r="AN11" s="128">
        <f>IF(Tracker!$P53="", "",Tracker!$P53)</f>
        <v>0</v>
      </c>
      <c r="AO11" s="128">
        <f>IF(Tracker!$Q53="", "",Tracker!$Q53)</f>
        <v>0</v>
      </c>
      <c r="AP11" s="128">
        <f>IF(Tracker!$R53="", "",Tracker!$R53)</f>
        <v>0</v>
      </c>
      <c r="AQ11" s="128">
        <f>IF(Tracker!$S53="", "",Tracker!$S53)</f>
        <v>0</v>
      </c>
      <c r="AR11" s="128" t="str">
        <f>Tracker!$T53</f>
        <v>No</v>
      </c>
      <c r="AS11" s="128" t="str">
        <f>Tracker!$U53</f>
        <v>No</v>
      </c>
    </row>
    <row r="12" spans="2:45" x14ac:dyDescent="0.25">
      <c r="U12" t="s">
        <v>490</v>
      </c>
      <c r="V12" s="61">
        <f>Tracker!$D26</f>
        <v>0</v>
      </c>
      <c r="Z12" s="61" t="str">
        <f>Tracker!$B54</f>
        <v>Local priority stream 9</v>
      </c>
      <c r="AA12" t="str">
        <f>Tracker!$C53</f>
        <v>Supplement existing A&amp;E Mental Health Liaison services and develop Street Triage</v>
      </c>
      <c r="AB12">
        <f>Tracker!$D53</f>
        <v>0</v>
      </c>
      <c r="AC12" t="str">
        <f>Tracker!$E53</f>
        <v>Children and young people and adults presenting in crisis</v>
      </c>
      <c r="AD12" t="str">
        <f>Tracker!$F53</f>
        <v>QNCC Standards; Mental Health Crisis Care Concordat</v>
      </c>
      <c r="AE12" t="str">
        <f>Tracker!$G54</f>
        <v>Improved information sharing,; improved collaboration among partners; commissioners better informed; change in organisational culture</v>
      </c>
      <c r="AF12">
        <f>IF(Tracker!$H54="", "",Tracker!$H54)</f>
        <v>0</v>
      </c>
      <c r="AG12">
        <f>IF(Tracker!$I54="", "",Tracker!$I54)</f>
        <v>0</v>
      </c>
      <c r="AH12">
        <f>IF(Tracker!$J54="", "",Tracker!$J54)</f>
        <v>0</v>
      </c>
      <c r="AI12">
        <f>IF(Tracker!$K54="", "",Tracker!$K54)</f>
        <v>30000</v>
      </c>
      <c r="AJ12" s="128" t="str">
        <f>Tracker!$L54</f>
        <v>To be determined as new development</v>
      </c>
      <c r="AK12" s="128" t="str">
        <f>Tracker!$M54</f>
        <v xml:space="preserve">To be determined </v>
      </c>
      <c r="AL12" s="128" t="str">
        <f>Tracker!$N54</f>
        <v>To be determined</v>
      </c>
      <c r="AM12" s="37">
        <f>Tracker!$O54</f>
        <v>42430</v>
      </c>
      <c r="AN12" s="128">
        <f>IF(Tracker!$P54="", "",Tracker!$P54)</f>
        <v>0</v>
      </c>
      <c r="AO12" s="128">
        <f>IF(Tracker!$Q54="", "",Tracker!$Q54)</f>
        <v>0</v>
      </c>
      <c r="AP12" s="128">
        <f>IF(Tracker!$R54="", "",Tracker!$R54)</f>
        <v>0</v>
      </c>
      <c r="AQ12" s="128">
        <f>IF(Tracker!$S54="", "",Tracker!$S54)</f>
        <v>0</v>
      </c>
      <c r="AR12" s="128" t="str">
        <f>Tracker!$T54</f>
        <v>No</v>
      </c>
      <c r="AS12" s="128" t="str">
        <f>Tracker!$U54</f>
        <v>No</v>
      </c>
    </row>
    <row r="13" spans="2:45" x14ac:dyDescent="0.25">
      <c r="U13" t="s">
        <v>491</v>
      </c>
      <c r="V13" s="61">
        <f>Tracker!$D27</f>
        <v>0</v>
      </c>
      <c r="Z13" s="61" t="str">
        <f>Tracker!$B55</f>
        <v>Local priority stream 10</v>
      </c>
      <c r="AA13" t="str">
        <f>Tracker!$C54</f>
        <v>Project to lookat better ways of sharing information / data between all partners of the LTP Implementation Group to enable better informed commissioning decisions</v>
      </c>
      <c r="AB13" t="str">
        <f>Tracker!$D54</f>
        <v>15/16 Transformation funds</v>
      </c>
      <c r="AC13" t="str">
        <f>Tracker!$E54</f>
        <v>All stakeholders involved in delivering and commissioning  emotional health and wellbeing services to the children and young people residing in the Borough</v>
      </c>
      <c r="AD13" t="str">
        <f>Tracker!$F54</f>
        <v>Future in Mind</v>
      </c>
      <c r="AE13" t="str">
        <f>Tracker!$G55</f>
        <v>Improved awareness and understanding of children and young people of the emotional and wellbeing support services available to them and how to access them; improved use of digital technology</v>
      </c>
      <c r="AF13">
        <f>IF(Tracker!$H55="", "",Tracker!$H55)</f>
        <v>0</v>
      </c>
      <c r="AG13">
        <f>IF(Tracker!$I55="", "",Tracker!$I55)</f>
        <v>0</v>
      </c>
      <c r="AH13">
        <f>IF(Tracker!$J55="", "",Tracker!$J55)</f>
        <v>0</v>
      </c>
      <c r="AI13">
        <f>IF(Tracker!$K55="", "",Tracker!$K55)</f>
        <v>20000</v>
      </c>
      <c r="AJ13" s="128" t="str">
        <f>Tracker!$L55</f>
        <v>Greater number of children and young people aeware of emotional health and wellbeig services available to them</v>
      </c>
      <c r="AK13" s="128" t="str">
        <f>Tracker!$M55</f>
        <v>As per Healthwatch Barnsley Survey - March 2015</v>
      </c>
      <c r="AL13" s="128" t="str">
        <f>Tracker!$N55</f>
        <v>30% increase on baselined figures</v>
      </c>
      <c r="AM13" s="37">
        <f>Tracker!$O55</f>
        <v>42795</v>
      </c>
      <c r="AN13" s="128">
        <f>IF(Tracker!$P55="", "",Tracker!$P55)</f>
        <v>0</v>
      </c>
      <c r="AO13" s="128">
        <f>IF(Tracker!$Q55="", "",Tracker!$Q55)</f>
        <v>0</v>
      </c>
      <c r="AP13" s="128">
        <f>IF(Tracker!$R55="", "",Tracker!$R55)</f>
        <v>0</v>
      </c>
      <c r="AQ13" s="128">
        <f>IF(Tracker!$S55="", "",Tracker!$S55)</f>
        <v>0</v>
      </c>
      <c r="AR13" s="128" t="str">
        <f>Tracker!$T55</f>
        <v>No</v>
      </c>
      <c r="AS13" s="128" t="str">
        <f>Tracker!$U55</f>
        <v>No</v>
      </c>
    </row>
    <row r="14" spans="2:45" x14ac:dyDescent="0.25">
      <c r="U14" t="s">
        <v>492</v>
      </c>
      <c r="V14" s="61">
        <f>Tracker!$D28</f>
        <v>0</v>
      </c>
      <c r="Z14" s="61" t="str">
        <f>Tracker!$B56</f>
        <v>Local priority stream 11</v>
      </c>
      <c r="AA14" t="str">
        <f>Tracker!$C55</f>
        <v>Work with voluntary sector / partnerss to develop a 'one-stop-shop' to improve the awareness among children and young people of the emotional health and wellbeing services availabel to them</v>
      </c>
      <c r="AB14" t="str">
        <f>Tracker!$D55</f>
        <v>15/16 Transformation funds</v>
      </c>
      <c r="AC14" t="str">
        <f>Tracker!$E55</f>
        <v>All children and young people  residing in the Borough</v>
      </c>
      <c r="AD14" t="str">
        <f>Tracker!$F55</f>
        <v>Healthwatch Barnsley - 'Report on Emotional Health and Wellbeing with Children and Young People' March 2015; Commissioned Chilypep pilot at Barnsley College</v>
      </c>
      <c r="AE14" t="str">
        <f>Tracker!$G56</f>
        <v>Improve capacity and capability of local mental health services</v>
      </c>
      <c r="AF14">
        <f>IF(Tracker!$H56="", "",Tracker!$H56)</f>
        <v>0</v>
      </c>
      <c r="AG14">
        <f>IF(Tracker!$I56="", "",Tracker!$I56)</f>
        <v>0</v>
      </c>
      <c r="AH14">
        <f>IF(Tracker!$J56="", "",Tracker!$J56)</f>
        <v>0</v>
      </c>
      <c r="AI14">
        <f>IF(Tracker!$K56="", "",Tracker!$K56)</f>
        <v>0</v>
      </c>
      <c r="AJ14" s="128" t="str">
        <f>Tracker!$L56</f>
        <v>Numeerous schemes developed</v>
      </c>
      <c r="AK14" s="128" t="str">
        <f>Tracker!$M56</f>
        <v>14/15 schemes</v>
      </c>
      <c r="AL14" s="128" t="str">
        <f>Tracker!$N56</f>
        <v>Targets achieved</v>
      </c>
      <c r="AM14" s="37">
        <f>Tracker!$O56</f>
        <v>42430</v>
      </c>
      <c r="AN14" s="128">
        <f>IF(Tracker!$P56="", "",Tracker!$P56)</f>
        <v>0</v>
      </c>
      <c r="AO14" s="128">
        <f>IF(Tracker!$Q56="", "",Tracker!$Q56)</f>
        <v>0</v>
      </c>
      <c r="AP14" s="128">
        <f>IF(Tracker!$R56="", "",Tracker!$R56)</f>
        <v>0</v>
      </c>
      <c r="AQ14" s="128">
        <f>IF(Tracker!$S56="", "",Tracker!$S56)</f>
        <v>0</v>
      </c>
      <c r="AR14" s="128" t="str">
        <f>Tracker!$T56</f>
        <v>Yes</v>
      </c>
      <c r="AS14" s="128" t="str">
        <f>Tracker!$U56</f>
        <v>Yes</v>
      </c>
    </row>
    <row r="15" spans="2:45" x14ac:dyDescent="0.25">
      <c r="U15" t="s">
        <v>493</v>
      </c>
      <c r="V15" s="61">
        <f>Tracker!$D29</f>
        <v>0</v>
      </c>
      <c r="Z15" s="61" t="str">
        <f>Tracker!$B57</f>
        <v>Local priority stream 12</v>
      </c>
      <c r="AA15">
        <f>Tracker!$C57</f>
        <v>0</v>
      </c>
      <c r="AB15">
        <f>Tracker!$D57</f>
        <v>0</v>
      </c>
      <c r="AC15">
        <f>Tracker!$E57</f>
        <v>0</v>
      </c>
      <c r="AD15">
        <f>Tracker!$F57</f>
        <v>0</v>
      </c>
      <c r="AE15">
        <f>Tracker!$G57</f>
        <v>0</v>
      </c>
      <c r="AF15" t="str">
        <f>IF(Tracker!$H57="", "",Tracker!$H57)</f>
        <v/>
      </c>
      <c r="AG15" t="str">
        <f>IF(Tracker!$I57="", "",Tracker!$I57)</f>
        <v/>
      </c>
      <c r="AH15" t="str">
        <f>IF(Tracker!$J57="", "",Tracker!$J57)</f>
        <v/>
      </c>
      <c r="AI15" t="str">
        <f>IF(Tracker!$K57="", "",Tracker!$K57)</f>
        <v/>
      </c>
      <c r="AJ15" s="128">
        <f>Tracker!$L57</f>
        <v>0</v>
      </c>
      <c r="AK15" s="128">
        <f>Tracker!$M57</f>
        <v>0</v>
      </c>
      <c r="AL15" s="128">
        <f>Tracker!$N57</f>
        <v>0</v>
      </c>
      <c r="AM15" s="37">
        <f>Tracker!$O57</f>
        <v>0</v>
      </c>
      <c r="AN15" s="128" t="str">
        <f>IF(Tracker!$P57="", "",Tracker!$P57)</f>
        <v/>
      </c>
      <c r="AO15" s="128" t="str">
        <f>IF(Tracker!$Q57="", "",Tracker!$Q57)</f>
        <v/>
      </c>
      <c r="AP15" s="128" t="str">
        <f>IF(Tracker!$R57="", "",Tracker!$R57)</f>
        <v/>
      </c>
      <c r="AQ15" s="128" t="str">
        <f>IF(Tracker!$S57="", "",Tracker!$S57)</f>
        <v/>
      </c>
      <c r="AR15" s="128">
        <f>Tracker!$T57</f>
        <v>0</v>
      </c>
      <c r="AS15" s="128">
        <f>Tracker!$U57</f>
        <v>0</v>
      </c>
    </row>
    <row r="16" spans="2:45" x14ac:dyDescent="0.25">
      <c r="U16" t="s">
        <v>494</v>
      </c>
      <c r="V16" s="61">
        <f>Tracker!$D30</f>
        <v>0</v>
      </c>
      <c r="Z16" s="61" t="str">
        <f>Tracker!$B58</f>
        <v>Local priority stream 13</v>
      </c>
      <c r="AA16">
        <f>Tracker!$C58</f>
        <v>0</v>
      </c>
      <c r="AB16">
        <f>Tracker!$D58</f>
        <v>0</v>
      </c>
      <c r="AC16">
        <f>Tracker!$E58</f>
        <v>0</v>
      </c>
      <c r="AD16">
        <f>Tracker!$F58</f>
        <v>0</v>
      </c>
      <c r="AE16">
        <f>Tracker!$G58</f>
        <v>0</v>
      </c>
      <c r="AF16" t="str">
        <f>IF(Tracker!$H58="", "",Tracker!$H58)</f>
        <v/>
      </c>
      <c r="AG16" t="str">
        <f>IF(Tracker!$I58="", "",Tracker!$I58)</f>
        <v/>
      </c>
      <c r="AH16" t="str">
        <f>IF(Tracker!$J58="", "",Tracker!$J58)</f>
        <v/>
      </c>
      <c r="AI16" t="str">
        <f>IF(Tracker!$K58="", "",Tracker!$K58)</f>
        <v/>
      </c>
      <c r="AJ16" s="128">
        <f>Tracker!$L58</f>
        <v>0</v>
      </c>
      <c r="AK16" s="128">
        <f>Tracker!$M58</f>
        <v>0</v>
      </c>
      <c r="AL16" s="128">
        <f>Tracker!$N58</f>
        <v>0</v>
      </c>
      <c r="AM16" s="37">
        <f>Tracker!$O58</f>
        <v>0</v>
      </c>
      <c r="AN16" s="128" t="str">
        <f>IF(Tracker!$P58="", "",Tracker!$P58)</f>
        <v/>
      </c>
      <c r="AO16" s="128" t="str">
        <f>IF(Tracker!$Q58="", "",Tracker!$Q58)</f>
        <v/>
      </c>
      <c r="AP16" s="128" t="str">
        <f>IF(Tracker!$R58="", "",Tracker!$R58)</f>
        <v/>
      </c>
      <c r="AQ16" s="128" t="str">
        <f>IF(Tracker!$S58="", "",Tracker!$S58)</f>
        <v/>
      </c>
      <c r="AR16" s="128">
        <f>Tracker!$T58</f>
        <v>0</v>
      </c>
      <c r="AS16" s="128">
        <f>Tracker!$U58</f>
        <v>0</v>
      </c>
    </row>
    <row r="17" spans="21:45" x14ac:dyDescent="0.25">
      <c r="U17" t="s">
        <v>495</v>
      </c>
      <c r="V17" s="61">
        <f>Tracker!$D31</f>
        <v>0</v>
      </c>
      <c r="Z17" s="61" t="str">
        <f>Tracker!$B59</f>
        <v>Local priority stream 14</v>
      </c>
      <c r="AA17">
        <f>Tracker!$C59</f>
        <v>0</v>
      </c>
      <c r="AB17">
        <f>Tracker!$D59</f>
        <v>0</v>
      </c>
      <c r="AC17">
        <f>Tracker!$E59</f>
        <v>0</v>
      </c>
      <c r="AD17">
        <f>Tracker!$F59</f>
        <v>0</v>
      </c>
      <c r="AE17">
        <f>Tracker!$G59</f>
        <v>0</v>
      </c>
      <c r="AF17" t="str">
        <f>IF(Tracker!$H59="", "",Tracker!$H59)</f>
        <v/>
      </c>
      <c r="AG17" t="str">
        <f>IF(Tracker!$I59="", "",Tracker!$I59)</f>
        <v/>
      </c>
      <c r="AH17" t="str">
        <f>IF(Tracker!$J59="", "",Tracker!$J59)</f>
        <v/>
      </c>
      <c r="AI17" t="str">
        <f>IF(Tracker!$K59="", "",Tracker!$K59)</f>
        <v/>
      </c>
      <c r="AJ17" s="128">
        <f>Tracker!$L59</f>
        <v>0</v>
      </c>
      <c r="AK17" s="128">
        <f>Tracker!$M59</f>
        <v>0</v>
      </c>
      <c r="AL17" s="128">
        <f>Tracker!$N59</f>
        <v>0</v>
      </c>
      <c r="AM17" s="37">
        <f>Tracker!$O59</f>
        <v>0</v>
      </c>
      <c r="AN17" s="128" t="str">
        <f>IF(Tracker!$P59="", "",Tracker!$P59)</f>
        <v/>
      </c>
      <c r="AO17" s="128" t="str">
        <f>IF(Tracker!$Q59="", "",Tracker!$Q59)</f>
        <v/>
      </c>
      <c r="AP17" s="128" t="str">
        <f>IF(Tracker!$R59="", "",Tracker!$R59)</f>
        <v/>
      </c>
      <c r="AQ17" s="128" t="str">
        <f>IF(Tracker!$S59="", "",Tracker!$S59)</f>
        <v/>
      </c>
      <c r="AR17" s="128">
        <f>Tracker!$T59</f>
        <v>0</v>
      </c>
      <c r="AS17" s="128">
        <f>Tracker!$U59</f>
        <v>0</v>
      </c>
    </row>
    <row r="18" spans="21:45" x14ac:dyDescent="0.25">
      <c r="U18" t="s">
        <v>496</v>
      </c>
      <c r="V18" s="61">
        <f>Tracker!$D32</f>
        <v>0</v>
      </c>
      <c r="Z18" s="61" t="str">
        <f>Tracker!$B60</f>
        <v>Local priority stream 15</v>
      </c>
      <c r="AA18">
        <f>Tracker!$C60</f>
        <v>0</v>
      </c>
      <c r="AB18">
        <f>Tracker!$D60</f>
        <v>0</v>
      </c>
      <c r="AC18">
        <f>Tracker!$E60</f>
        <v>0</v>
      </c>
      <c r="AD18">
        <f>Tracker!$F60</f>
        <v>0</v>
      </c>
      <c r="AE18">
        <f>Tracker!$G60</f>
        <v>0</v>
      </c>
      <c r="AF18" t="str">
        <f>IF(Tracker!$H60="", "",Tracker!$H60)</f>
        <v/>
      </c>
      <c r="AG18" t="str">
        <f>IF(Tracker!$I60="", "",Tracker!$I60)</f>
        <v/>
      </c>
      <c r="AH18" t="str">
        <f>IF(Tracker!$J60="", "",Tracker!$J60)</f>
        <v/>
      </c>
      <c r="AI18" t="str">
        <f>IF(Tracker!$K60="", "",Tracker!$K60)</f>
        <v/>
      </c>
      <c r="AJ18" s="128">
        <f>Tracker!$L60</f>
        <v>0</v>
      </c>
      <c r="AK18" s="128">
        <f>Tracker!$M60</f>
        <v>0</v>
      </c>
      <c r="AL18" s="128">
        <f>Tracker!$N60</f>
        <v>0</v>
      </c>
      <c r="AM18" s="37">
        <f>Tracker!$O60</f>
        <v>0</v>
      </c>
      <c r="AN18" s="128" t="str">
        <f>IF(Tracker!$P60="", "",Tracker!$P60)</f>
        <v/>
      </c>
      <c r="AO18" s="128" t="str">
        <f>IF(Tracker!$Q60="", "",Tracker!$Q60)</f>
        <v/>
      </c>
      <c r="AP18" s="128" t="str">
        <f>IF(Tracker!$R60="", "",Tracker!$R60)</f>
        <v/>
      </c>
      <c r="AQ18" s="128" t="str">
        <f>IF(Tracker!$S60="", "",Tracker!$S60)</f>
        <v/>
      </c>
      <c r="AR18" s="128">
        <f>Tracker!$T60</f>
        <v>0</v>
      </c>
      <c r="AS18" s="128">
        <f>Tracker!$U60</f>
        <v>0</v>
      </c>
    </row>
    <row r="19" spans="21:45" x14ac:dyDescent="0.25">
      <c r="U19" t="s">
        <v>497</v>
      </c>
      <c r="V19" s="61">
        <f>Tracker!$D33</f>
        <v>0</v>
      </c>
      <c r="Z19" s="61" t="str">
        <f>Tracker!$B61</f>
        <v>Local priority stream 16</v>
      </c>
      <c r="AA19">
        <f>Tracker!$C61</f>
        <v>0</v>
      </c>
      <c r="AB19">
        <f>Tracker!$D61</f>
        <v>0</v>
      </c>
      <c r="AC19">
        <f>Tracker!$E61</f>
        <v>0</v>
      </c>
      <c r="AD19">
        <f>Tracker!$F61</f>
        <v>0</v>
      </c>
      <c r="AE19">
        <f>Tracker!$G61</f>
        <v>0</v>
      </c>
      <c r="AF19" t="str">
        <f>IF(Tracker!$H61="", "",Tracker!$H61)</f>
        <v/>
      </c>
      <c r="AG19" t="str">
        <f>IF(Tracker!$I61="", "",Tracker!$I61)</f>
        <v/>
      </c>
      <c r="AH19" t="str">
        <f>IF(Tracker!$J61="", "",Tracker!$J61)</f>
        <v/>
      </c>
      <c r="AI19" t="str">
        <f>IF(Tracker!$K61="", "",Tracker!$K61)</f>
        <v/>
      </c>
      <c r="AJ19" s="128">
        <f>Tracker!$L61</f>
        <v>0</v>
      </c>
      <c r="AK19" s="128">
        <f>Tracker!$M61</f>
        <v>0</v>
      </c>
      <c r="AL19" s="128">
        <f>Tracker!$N61</f>
        <v>0</v>
      </c>
      <c r="AM19" s="37">
        <f>Tracker!$O61</f>
        <v>0</v>
      </c>
      <c r="AN19" s="128" t="str">
        <f>IF(Tracker!$P61="", "",Tracker!$P61)</f>
        <v/>
      </c>
      <c r="AO19" s="128" t="str">
        <f>IF(Tracker!$Q61="", "",Tracker!$Q61)</f>
        <v/>
      </c>
      <c r="AP19" s="128" t="str">
        <f>IF(Tracker!$R61="", "",Tracker!$R61)</f>
        <v/>
      </c>
      <c r="AQ19" s="128" t="str">
        <f>IF(Tracker!$S61="", "",Tracker!$S61)</f>
        <v/>
      </c>
      <c r="AR19" s="128">
        <f>Tracker!$T61</f>
        <v>0</v>
      </c>
      <c r="AS19" s="128">
        <f>Tracker!$U61</f>
        <v>0</v>
      </c>
    </row>
    <row r="20" spans="21:45" x14ac:dyDescent="0.25">
      <c r="U20" t="s">
        <v>498</v>
      </c>
      <c r="V20" s="61">
        <f>Tracker!$D34</f>
        <v>0</v>
      </c>
      <c r="Z20" s="61" t="str">
        <f>Tracker!$B62</f>
        <v>Local priority stream 17</v>
      </c>
      <c r="AA20">
        <f>Tracker!$C62</f>
        <v>0</v>
      </c>
      <c r="AB20">
        <f>Tracker!$D62</f>
        <v>0</v>
      </c>
      <c r="AC20">
        <f>Tracker!$E62</f>
        <v>0</v>
      </c>
      <c r="AD20">
        <f>Tracker!$F62</f>
        <v>0</v>
      </c>
      <c r="AE20">
        <f>Tracker!$G62</f>
        <v>0</v>
      </c>
      <c r="AF20" t="str">
        <f>IF(Tracker!$H62="", "",Tracker!$H62)</f>
        <v/>
      </c>
      <c r="AG20" t="str">
        <f>IF(Tracker!$I62="", "",Tracker!$I62)</f>
        <v/>
      </c>
      <c r="AH20" t="str">
        <f>IF(Tracker!$J62="", "",Tracker!$J62)</f>
        <v/>
      </c>
      <c r="AI20" t="str">
        <f>IF(Tracker!$K62="", "",Tracker!$K62)</f>
        <v/>
      </c>
      <c r="AJ20" s="128">
        <f>Tracker!$L62</f>
        <v>0</v>
      </c>
      <c r="AK20" s="128">
        <f>Tracker!$M62</f>
        <v>0</v>
      </c>
      <c r="AL20" s="128">
        <f>Tracker!$N62</f>
        <v>0</v>
      </c>
      <c r="AM20" s="37">
        <f>Tracker!$O62</f>
        <v>0</v>
      </c>
      <c r="AN20" s="128" t="str">
        <f>IF(Tracker!$P62="", "",Tracker!$P62)</f>
        <v/>
      </c>
      <c r="AO20" s="128" t="str">
        <f>IF(Tracker!$Q62="", "",Tracker!$Q62)</f>
        <v/>
      </c>
      <c r="AP20" s="128" t="str">
        <f>IF(Tracker!$R62="", "",Tracker!$R62)</f>
        <v/>
      </c>
      <c r="AQ20" s="128" t="str">
        <f>IF(Tracker!$S62="", "",Tracker!$S62)</f>
        <v/>
      </c>
      <c r="AR20" s="128">
        <f>Tracker!$T62</f>
        <v>0</v>
      </c>
      <c r="AS20" s="128">
        <f>Tracker!$U62</f>
        <v>0</v>
      </c>
    </row>
    <row r="21" spans="21:45" x14ac:dyDescent="0.25">
      <c r="U21" t="s">
        <v>499</v>
      </c>
      <c r="V21" s="61">
        <f>Tracker!$D35</f>
        <v>0</v>
      </c>
      <c r="Z21" s="61" t="str">
        <f>Tracker!$B63</f>
        <v>Local priority stream 18</v>
      </c>
      <c r="AA21">
        <f>Tracker!$C63</f>
        <v>0</v>
      </c>
      <c r="AB21">
        <f>Tracker!$D63</f>
        <v>0</v>
      </c>
      <c r="AC21">
        <f>Tracker!$E63</f>
        <v>0</v>
      </c>
      <c r="AD21">
        <f>Tracker!$F63</f>
        <v>0</v>
      </c>
      <c r="AE21">
        <f>Tracker!$G63</f>
        <v>0</v>
      </c>
      <c r="AF21" t="str">
        <f>IF(Tracker!$H63="", "",Tracker!$H63)</f>
        <v/>
      </c>
      <c r="AG21" t="str">
        <f>IF(Tracker!$I63="", "",Tracker!$I63)</f>
        <v/>
      </c>
      <c r="AH21" t="str">
        <f>IF(Tracker!$J63="", "",Tracker!$J63)</f>
        <v/>
      </c>
      <c r="AI21" t="str">
        <f>IF(Tracker!$K63="", "",Tracker!$K63)</f>
        <v/>
      </c>
      <c r="AJ21" s="128">
        <f>Tracker!$L63</f>
        <v>0</v>
      </c>
      <c r="AK21" s="128">
        <f>Tracker!$M63</f>
        <v>0</v>
      </c>
      <c r="AL21" s="128">
        <f>Tracker!$N63</f>
        <v>0</v>
      </c>
      <c r="AM21" s="37">
        <f>Tracker!$O63</f>
        <v>0</v>
      </c>
      <c r="AN21" s="128" t="str">
        <f>IF(Tracker!$P63="", "",Tracker!$P63)</f>
        <v/>
      </c>
      <c r="AO21" s="128" t="str">
        <f>IF(Tracker!$Q63="", "",Tracker!$Q63)</f>
        <v/>
      </c>
      <c r="AP21" s="128" t="str">
        <f>IF(Tracker!$R63="", "",Tracker!$R63)</f>
        <v/>
      </c>
      <c r="AQ21" s="128" t="str">
        <f>IF(Tracker!$S63="", "",Tracker!$S63)</f>
        <v/>
      </c>
      <c r="AR21" s="128">
        <f>Tracker!$T63</f>
        <v>0</v>
      </c>
      <c r="AS21" s="128">
        <f>Tracker!$U63</f>
        <v>0</v>
      </c>
    </row>
    <row r="22" spans="21:45" x14ac:dyDescent="0.25">
      <c r="U22" t="s">
        <v>500</v>
      </c>
      <c r="V22" s="61">
        <f>Tracker!$D36</f>
        <v>0</v>
      </c>
      <c r="Z22" s="61" t="str">
        <f>Tracker!$B64</f>
        <v>Local priority stream 19</v>
      </c>
      <c r="AA22">
        <f>Tracker!$C64</f>
        <v>0</v>
      </c>
      <c r="AB22">
        <f>Tracker!$D64</f>
        <v>0</v>
      </c>
      <c r="AC22">
        <f>Tracker!$E64</f>
        <v>0</v>
      </c>
      <c r="AD22">
        <f>Tracker!$F64</f>
        <v>0</v>
      </c>
      <c r="AE22">
        <f>Tracker!$G64</f>
        <v>0</v>
      </c>
      <c r="AF22" t="str">
        <f>IF(Tracker!$H64="", "",Tracker!$H64)</f>
        <v/>
      </c>
      <c r="AG22" t="str">
        <f>IF(Tracker!$I64="", "",Tracker!$I64)</f>
        <v/>
      </c>
      <c r="AH22" t="str">
        <f>IF(Tracker!$J64="", "",Tracker!$J64)</f>
        <v/>
      </c>
      <c r="AI22" t="str">
        <f>IF(Tracker!$K64="", "",Tracker!$K64)</f>
        <v/>
      </c>
      <c r="AJ22" s="128">
        <f>Tracker!$L64</f>
        <v>0</v>
      </c>
      <c r="AK22" s="128">
        <f>Tracker!$M64</f>
        <v>0</v>
      </c>
      <c r="AL22" s="128">
        <f>Tracker!$N64</f>
        <v>0</v>
      </c>
      <c r="AM22" s="37">
        <f>Tracker!$O64</f>
        <v>0</v>
      </c>
      <c r="AN22" s="128" t="str">
        <f>IF(Tracker!$P64="", "",Tracker!$P64)</f>
        <v/>
      </c>
      <c r="AO22" s="128" t="str">
        <f>IF(Tracker!$Q64="", "",Tracker!$Q64)</f>
        <v/>
      </c>
      <c r="AP22" s="128" t="str">
        <f>IF(Tracker!$R64="", "",Tracker!$R64)</f>
        <v/>
      </c>
      <c r="AQ22" s="128" t="str">
        <f>IF(Tracker!$S64="", "",Tracker!$S64)</f>
        <v/>
      </c>
      <c r="AR22" s="128">
        <f>Tracker!$T64</f>
        <v>0</v>
      </c>
      <c r="AS22" s="128">
        <f>Tracker!$U64</f>
        <v>0</v>
      </c>
    </row>
    <row r="23" spans="21:45" x14ac:dyDescent="0.25">
      <c r="U23" t="s">
        <v>501</v>
      </c>
      <c r="V23" s="61">
        <f>Tracker!$D37</f>
        <v>0</v>
      </c>
      <c r="Z23" s="61" t="str">
        <f>Tracker!$B65</f>
        <v>Local priority stream 20</v>
      </c>
      <c r="AA23">
        <f>Tracker!$C65</f>
        <v>0</v>
      </c>
      <c r="AB23">
        <f>Tracker!$D65</f>
        <v>0</v>
      </c>
      <c r="AC23">
        <f>Tracker!$E65</f>
        <v>0</v>
      </c>
      <c r="AD23">
        <f>Tracker!$F65</f>
        <v>0</v>
      </c>
      <c r="AE23">
        <f>Tracker!$G65</f>
        <v>0</v>
      </c>
      <c r="AF23" t="str">
        <f>IF(Tracker!$H65="", "",Tracker!$H65)</f>
        <v/>
      </c>
      <c r="AG23" t="str">
        <f>IF(Tracker!$I65="", "",Tracker!$I65)</f>
        <v/>
      </c>
      <c r="AH23" t="str">
        <f>IF(Tracker!$J65="", "",Tracker!$J65)</f>
        <v/>
      </c>
      <c r="AI23" t="str">
        <f>IF(Tracker!$K65="", "",Tracker!$K65)</f>
        <v/>
      </c>
      <c r="AJ23" s="128">
        <f>Tracker!$L65</f>
        <v>0</v>
      </c>
      <c r="AK23" s="128">
        <f>Tracker!$M65</f>
        <v>0</v>
      </c>
      <c r="AL23" s="128">
        <f>Tracker!$N65</f>
        <v>0</v>
      </c>
      <c r="AM23" s="37">
        <f>Tracker!$O65</f>
        <v>0</v>
      </c>
      <c r="AN23" s="128" t="str">
        <f>IF(Tracker!$P65="", "",Tracker!$P65)</f>
        <v/>
      </c>
      <c r="AO23" s="128" t="str">
        <f>IF(Tracker!$Q65="", "",Tracker!$Q65)</f>
        <v/>
      </c>
      <c r="AP23" s="128" t="str">
        <f>IF(Tracker!$R65="", "",Tracker!$R65)</f>
        <v/>
      </c>
      <c r="AQ23" s="128" t="str">
        <f>IF(Tracker!$S65="", "",Tracker!$S65)</f>
        <v/>
      </c>
      <c r="AR23" s="128">
        <f>Tracker!$T65</f>
        <v>0</v>
      </c>
      <c r="AS23" s="128">
        <f>Tracker!$U65</f>
        <v>0</v>
      </c>
    </row>
  </sheetData>
  <sheetProtection password="DCA1" sheet="1" objects="1" scenarios="1"/>
  <mergeCells count="8">
    <mergeCell ref="D2:F2"/>
    <mergeCell ref="AR2:AS2"/>
    <mergeCell ref="G2:J2"/>
    <mergeCell ref="K2:N2"/>
    <mergeCell ref="S2:T2"/>
    <mergeCell ref="AF2:AI2"/>
    <mergeCell ref="AN2:AQ2"/>
    <mergeCell ref="O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Cover sheet</vt:lpstr>
      <vt:lpstr>Baseline</vt:lpstr>
      <vt:lpstr>Tracker</vt:lpstr>
      <vt:lpstr>Validation</vt:lpstr>
      <vt:lpstr>Questions 2</vt:lpstr>
      <vt:lpstr>Validation 2</vt:lpstr>
      <vt:lpstr>Backsheet</vt:lpstr>
      <vt:lpstr>Baseline!Print_Area</vt:lpstr>
      <vt:lpstr>'Cover sheet'!Print_Area</vt:lpstr>
      <vt:lpstr>Instructions!Print_Area</vt:lpstr>
      <vt:lpstr>Tracker!Print_Area</vt:lpstr>
      <vt:lpstr>Validation!Print_Area</vt:lpstr>
      <vt:lpstr>Tracker!Print_Titles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 Carl</dc:creator>
  <cp:lastModifiedBy>Patrick Otway</cp:lastModifiedBy>
  <cp:lastPrinted>2015-11-17T11:39:47Z</cp:lastPrinted>
  <dcterms:created xsi:type="dcterms:W3CDTF">2015-06-18T12:26:44Z</dcterms:created>
  <dcterms:modified xsi:type="dcterms:W3CDTF">2015-12-21T13:38:28Z</dcterms:modified>
</cp:coreProperties>
</file>